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445" firstSheet="7" activeTab="7"/>
  </bookViews>
  <sheets>
    <sheet name="房间清单" sheetId="1" state="hidden" r:id="rId1"/>
    <sheet name="租金余额表" sheetId="2" state="hidden" r:id="rId2"/>
    <sheet name="18-20" sheetId="3" state="hidden" r:id="rId3"/>
    <sheet name="16-17" sheetId="4" state="hidden" r:id="rId4"/>
    <sheet name="账面押金" sheetId="5" state="hidden" r:id="rId5"/>
    <sheet name="免租说明" sheetId="6" state="hidden" r:id="rId6"/>
    <sheet name="其他应付款" sheetId="7" state="hidden" r:id="rId7"/>
    <sheet name="2020年1-7月租金台账" sheetId="8" r:id="rId8"/>
  </sheets>
  <definedNames>
    <definedName name="_xlnm._FilterDatabase" localSheetId="0" hidden="1">房间清单!$A$1:$G$128</definedName>
    <definedName name="_xlnm._FilterDatabase" localSheetId="2" hidden="1">'18-20'!$A$1:$AA$244</definedName>
    <definedName name="_xlnm._FilterDatabase" localSheetId="4" hidden="1">账面押金!$A$2:$I$327</definedName>
    <definedName name="_xlnm._FilterDatabase" localSheetId="6" hidden="1">其他应付款!$A$2:$N$433</definedName>
    <definedName name="_xlnm._FilterDatabase" localSheetId="7" hidden="1">'2020年1-7月租金台账'!$B$3:$K$109</definedName>
    <definedName name="_xlnm._FilterDatabase" localSheetId="3" hidden="1">'16-17'!$A$1:$P$314</definedName>
    <definedName name="_xlnm.Print_Area" localSheetId="7">'2020年1-7月租金台账'!$A$1:$M$114</definedName>
    <definedName name="_xlnm.Print_Titles" localSheetId="7">'2020年1-7月租金台账'!$3:$3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李成</author>
    <author>Lenovo-L</author>
  </authors>
  <commentList>
    <comment ref="I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年管理费</t>
        </r>
      </text>
    </commen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年管理费</t>
        </r>
      </text>
    </comment>
    <comment ref="I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年管理费
</t>
        </r>
      </text>
    </comment>
    <comment ref="I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此为年物业费</t>
        </r>
      </text>
    </comment>
    <comment ref="I9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年物业费</t>
        </r>
      </text>
    </comment>
    <comment ref="G10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合同租金为0元
</t>
        </r>
      </text>
    </commen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合同未写租金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2019合同用户为王丹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预收2020年3月到6月的房租
</t>
        </r>
      </text>
    </comment>
    <comment ref="R56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缺少1-6月的房租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预交了5.6月份的房租和物业费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预交了5.6月份的房租和物业费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预交了5.6月份的房租和物业费</t>
        </r>
      </text>
    </comment>
    <comment ref="E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2018年为9.11.13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2018年为儒商企业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预收3-5月的房租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19年2月退租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19年2-4月房租多交800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2020年为弘德知识
</t>
        </r>
      </text>
    </comment>
    <comment ref="B104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已退租
</t>
        </r>
      </text>
    </comment>
    <comment ref="B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2018年用户为尚讯电子</t>
        </r>
      </text>
    </comment>
    <comment ref="E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合同上房号为16</t>
        </r>
      </text>
    </comment>
    <comment ref="K117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退租
</t>
        </r>
      </text>
    </comment>
    <comment ref="B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合同为邵信芝、郝红兵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2018年为北京凯芮特医药</t>
        </r>
      </text>
    </comment>
    <comment ref="P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2020年2月退租</t>
        </r>
      </text>
    </comment>
    <comment ref="P132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2020年1-2月份租金在2019年计入收入</t>
        </r>
      </text>
    </comment>
    <comment ref="U132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2020年1-2月物业管理费在2019年计入了收入</t>
        </r>
      </text>
    </comment>
    <comment ref="P13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2020年1-2月份租金在2019年计入收入</t>
        </r>
      </text>
    </comment>
    <comment ref="U13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2020年1-2月物业管理费在2019年计入了收入</t>
        </r>
      </text>
    </comment>
    <comment ref="B138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2019合同签署为叶国栋</t>
        </r>
      </text>
    </comment>
    <comment ref="E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2018年房号有1.3.5.7</t>
        </r>
      </text>
    </comment>
    <comment ref="Q140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包括2020年1-3月份收入</t>
        </r>
      </text>
    </comment>
    <comment ref="V140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包括2020年1-3月物业费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2018年为丁必容</t>
        </r>
      </text>
    </comment>
    <comment ref="P141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1-2月租金收入，3月份退租</t>
        </r>
      </text>
    </comment>
    <comment ref="U141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1-2月管理费，3月份退租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2018为三汇人力</t>
        </r>
      </text>
    </comment>
    <comment ref="E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2018年房号为2.15</t>
        </r>
      </text>
    </comment>
    <comment ref="R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缺少9-11的租金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19年11月退租</t>
        </r>
      </text>
    </comment>
    <comment ref="B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19年房号有1.11.8.12.14</t>
        </r>
      </text>
    </comment>
    <comment ref="B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2018年为任尔行和家尚通讯</t>
        </r>
      </text>
    </comment>
    <comment ref="K149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退租</t>
        </r>
      </text>
    </comment>
    <comment ref="B154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合同签署为湖南名茶商荟传媒文化有限公司
</t>
        </r>
        <r>
          <rPr>
            <sz val="9"/>
            <rFont val="宋体"/>
            <charset val="134"/>
          </rPr>
          <t xml:space="preserve">
</t>
        </r>
      </text>
    </comment>
    <comment ref="K154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退租
</t>
        </r>
      </text>
    </comment>
    <comment ref="P156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2020年1-3月租金收入计入在2019年</t>
        </r>
      </text>
    </comment>
    <comment ref="G157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合同中未见租赁金额</t>
        </r>
      </text>
    </comment>
    <comment ref="P158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2020年1-3月租金收入计入在2019年</t>
        </r>
      </text>
    </comment>
    <comment ref="P160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2020年1-3月份未交租</t>
        </r>
      </text>
    </comment>
    <comment ref="B162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合同签署为曹力</t>
        </r>
      </text>
    </comment>
    <comment ref="P164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2020年1-4月租金收入计入在2019年</t>
        </r>
      </text>
    </comment>
    <comment ref="B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凭证为李勇</t>
        </r>
      </text>
    </comment>
    <comment ref="J18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最后一季度未付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2019年四月份退租</t>
        </r>
      </text>
    </comment>
    <comment ref="E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2018年房为8.10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2018年为刘志意</t>
        </r>
      </text>
    </comment>
    <comment ref="E198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2018年房号为9.11
</t>
        </r>
      </text>
    </comment>
    <comment ref="P202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最后一个季度未缴纳</t>
        </r>
      </text>
    </comment>
    <comment ref="B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2018年为县域经济</t>
        </r>
      </text>
    </comment>
    <comment ref="P20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未缴纳最后一季度</t>
        </r>
      </text>
    </comment>
    <comment ref="P204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最后一个季度未缴纳</t>
        </r>
      </text>
    </comment>
    <comment ref="B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19年2月退租</t>
        </r>
      </text>
    </comment>
    <comment ref="B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合同为刘风岸</t>
        </r>
      </text>
    </comment>
    <comment ref="E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2018年凭证里房号有3.4.5.6.8.12.14</t>
        </r>
      </text>
    </comment>
    <comment ref="P224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实际为2019年12月份租赁收入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2018年前三个月为彭小海</t>
        </r>
      </text>
    </comment>
    <comment ref="B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2018年为阳光远航和万鸿人力</t>
        </r>
      </text>
    </comment>
    <comment ref="Q236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只缴纳了2019年6-9月租金</t>
        </r>
      </text>
    </comment>
    <comment ref="Q239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2019年1-9月租金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19年6月份退租</t>
        </r>
      </text>
    </comment>
    <comment ref="Q240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2019年4-8月租金</t>
        </r>
      </text>
    </comment>
    <comment ref="Q241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包含2020年1-2月租金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20年一月退租</t>
        </r>
      </text>
    </comment>
    <comment ref="J242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2019年10月份退租</t>
        </r>
      </text>
    </comment>
    <comment ref="J24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2019年4月份退租</t>
        </r>
      </text>
    </comment>
    <comment ref="P246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已减免3个月租金
</t>
        </r>
      </text>
    </comment>
    <comment ref="P247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已减免1、2、3月租金</t>
        </r>
      </text>
    </comment>
    <comment ref="P250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减免1、3、4租金</t>
        </r>
      </text>
    </comment>
    <comment ref="P252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减免1、3、4租金
</t>
        </r>
      </text>
    </comment>
    <comment ref="P253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减免1、3、4租金</t>
        </r>
      </text>
    </comment>
    <comment ref="P254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减免1、3、4租金</t>
        </r>
      </text>
    </comment>
    <comment ref="P256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减免1、3、4租金
</t>
        </r>
      </text>
    </comment>
    <comment ref="P257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减免1、3、4租金
</t>
        </r>
      </text>
    </comment>
    <comment ref="P258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减免1、3、4租金</t>
        </r>
      </text>
    </comment>
    <comment ref="P259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减免1、3、4租金
</t>
        </r>
      </text>
    </comment>
    <comment ref="P260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减免1、3、4租金
</t>
        </r>
      </text>
    </comment>
    <comment ref="P262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减免3、4、7月租金</t>
        </r>
      </text>
    </comment>
    <comment ref="P264" authorId="2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减免1、3、4租金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李成</author>
  </authors>
  <commentList>
    <comment ref="J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此为年物业费</t>
        </r>
      </text>
    </comment>
    <comment ref="J3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年物业费</t>
        </r>
      </text>
    </comment>
    <comment ref="H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2016年合同上的数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2016年还有昌永储运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2016年为亚伟教育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2016年6-9月为天敬能源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合同为余戟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合同为李勤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合同用户为王丹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2017年还有天厚商务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2017年为翰顺茶业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2016年还有杨坚华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合同为绿艺植物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2016年为湖南湖湘农商农贸市场建设发展有限公司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2019年为健倍立医疗</t>
        </r>
      </text>
    </comment>
    <comment ref="E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合同为2.15</t>
        </r>
      </text>
    </comment>
    <comment ref="B127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合同签署为叶国栋</t>
        </r>
      </text>
    </comment>
    <comment ref="E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合同上房号为18
</t>
        </r>
      </text>
    </comment>
    <comment ref="H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合同上租金未写</t>
        </r>
      </text>
    </comment>
    <comment ref="B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2016年为首尔广场</t>
        </r>
      </text>
    </comment>
    <comment ref="E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2016年房号为8</t>
        </r>
      </text>
    </comment>
    <comment ref="K188" authorId="1">
      <text>
        <r>
          <rPr>
            <b/>
            <sz val="9"/>
            <rFont val="宋体"/>
            <charset val="134"/>
          </rPr>
          <t>李成: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最后一季度未付</t>
        </r>
      </text>
    </comment>
    <comment ref="E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2017年合同只有03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2017凭证库为陶春
</t>
        </r>
        <r>
          <rPr>
            <sz val="9"/>
            <rFont val="宋体"/>
            <charset val="134"/>
          </rPr>
          <t xml:space="preserve">2016年凭证库有向永华和陶春
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合同为朱小林</t>
        </r>
      </text>
    </comment>
    <comment ref="J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年管理费</t>
        </r>
      </text>
    </comment>
    <comment ref="J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年管理费</t>
        </r>
      </text>
    </comment>
  </commentList>
</comments>
</file>

<file path=xl/comments3.xml><?xml version="1.0" encoding="utf-8"?>
<comments xmlns="http://schemas.openxmlformats.org/spreadsheetml/2006/main">
  <authors>
    <author>Lenovo-L</author>
    <author>微软用户</author>
  </authors>
  <commentList>
    <comment ref="B48" authorId="0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与减免租金不一致
</t>
        </r>
      </text>
    </comment>
    <comment ref="B5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</t>
        </r>
      </text>
    </comment>
    <comment ref="B62" authorId="0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无月租金，与商务厅写报告的，经商务厅领导批准无需支付租金，只需支付物业费</t>
        </r>
      </text>
    </comment>
    <comment ref="B83" authorId="0">
      <text>
        <r>
          <rPr>
            <b/>
            <sz val="9"/>
            <rFont val="宋体"/>
            <charset val="134"/>
          </rPr>
          <t>Lenovo-L: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减免月租金不一致</t>
        </r>
      </text>
    </comment>
  </commentList>
</comments>
</file>

<file path=xl/sharedStrings.xml><?xml version="1.0" encoding="utf-8"?>
<sst xmlns="http://schemas.openxmlformats.org/spreadsheetml/2006/main" count="1513">
  <si>
    <t>序号</t>
  </si>
  <si>
    <t>单  位  名  称</t>
  </si>
  <si>
    <t>联系电话</t>
  </si>
  <si>
    <t>楼 层</t>
  </si>
  <si>
    <t>房  号</t>
  </si>
  <si>
    <t>是否归商务厅所有</t>
  </si>
  <si>
    <t>押金余额</t>
  </si>
  <si>
    <t>长沙松花江饮食文化有限公司</t>
  </si>
  <si>
    <t>2-1</t>
  </si>
  <si>
    <t>方正证卷股份有限公司</t>
  </si>
  <si>
    <t>2-3.4</t>
  </si>
  <si>
    <t>2-2</t>
  </si>
  <si>
    <t>空</t>
  </si>
  <si>
    <t>湖南金麓会计服务有限公司</t>
  </si>
  <si>
    <t>2-4</t>
  </si>
  <si>
    <t>否</t>
  </si>
  <si>
    <t>湖南省商务厅培训中心</t>
  </si>
  <si>
    <t>1-4</t>
  </si>
  <si>
    <t>湖南省商务厅商务展览中心</t>
  </si>
  <si>
    <t>1-5</t>
  </si>
  <si>
    <t>湖南麦克机电进出口有限公司</t>
  </si>
  <si>
    <t>2-5</t>
  </si>
  <si>
    <t>长沙铁安科技有限公司</t>
  </si>
  <si>
    <t>2-6.7</t>
  </si>
  <si>
    <t>湖南工艺品进出口公司  湖南同享工艺品有限公司</t>
  </si>
  <si>
    <t>2-8.9</t>
  </si>
  <si>
    <t>是否新增雅哲国际</t>
  </si>
  <si>
    <t>湖南幸福生活广告有限公司</t>
  </si>
  <si>
    <t>2-9南</t>
  </si>
  <si>
    <t>湖南省纺织品进出口有限公司</t>
  </si>
  <si>
    <t>2-10.11.12</t>
  </si>
  <si>
    <t>湖南煜鑫文化传媒有限公司</t>
  </si>
  <si>
    <t>2-11北</t>
  </si>
  <si>
    <t>湖南中雄生物工程股份有限公司</t>
  </si>
  <si>
    <t>2-13北</t>
  </si>
  <si>
    <t>湖南企诚信用管理有限公司</t>
  </si>
  <si>
    <t>2-13南</t>
  </si>
  <si>
    <t>吴迪</t>
  </si>
  <si>
    <t>2-14</t>
  </si>
  <si>
    <t>1.8.10</t>
  </si>
  <si>
    <t>唐固</t>
  </si>
  <si>
    <t>湖南农商市场开发管理有限公司</t>
  </si>
  <si>
    <t>湖南省农村专业技术协会联合会</t>
  </si>
  <si>
    <t>长沙市重达电子商务有限公司</t>
  </si>
  <si>
    <t>长沙德泓投资管理咨询有限公司</t>
  </si>
  <si>
    <t>湖南省悦程国际交流合作有限公司</t>
  </si>
  <si>
    <t>长沙祺亚信息科技有限公司</t>
  </si>
  <si>
    <t>湖南天敬建筑装饰工程有限公司</t>
  </si>
  <si>
    <t>湖南天敬文化发展有限公司</t>
  </si>
  <si>
    <t>湖南省鞭炮烟花进出口公司</t>
  </si>
  <si>
    <t>湖南中机进出口公司</t>
  </si>
  <si>
    <t>2-15.16</t>
  </si>
  <si>
    <t>破产</t>
  </si>
  <si>
    <t>湖南新启航国际会展有限公司</t>
  </si>
  <si>
    <t>2-15南</t>
  </si>
  <si>
    <t>湖南省湘南化工进出口有限公司</t>
  </si>
  <si>
    <t>2-17</t>
  </si>
  <si>
    <t>1.2.3.5.10.18</t>
  </si>
  <si>
    <t>长沙德尔塔医疗设备贸易有限公司</t>
  </si>
  <si>
    <t>湖南省翰富注册安全师事务所有限公司</t>
  </si>
  <si>
    <t>湖南翰林教育管理咨询有限公司</t>
  </si>
  <si>
    <t>湖南维特进出口有限公司</t>
  </si>
  <si>
    <t>7.9.11.13</t>
  </si>
  <si>
    <t>14空</t>
  </si>
  <si>
    <t>湖南中康商贸有限公司</t>
  </si>
  <si>
    <t>湖南如家君安老年公寓管理有限公司</t>
  </si>
  <si>
    <t>2-18</t>
  </si>
  <si>
    <t>湖南省湘军律师事务所</t>
  </si>
  <si>
    <t>2-19</t>
  </si>
  <si>
    <t>长沙国合湘汕实业有限公司</t>
  </si>
  <si>
    <t>2-20</t>
  </si>
  <si>
    <t>1.3.5.7.9</t>
  </si>
  <si>
    <t>章贵阳</t>
  </si>
  <si>
    <t>凤凰通讯社湖南分社</t>
  </si>
  <si>
    <t>长沙捷动汽车配件有限公司</t>
  </si>
  <si>
    <t>8.12.14</t>
  </si>
  <si>
    <t>屠老师（单位名未核实）</t>
  </si>
  <si>
    <t>15空</t>
  </si>
  <si>
    <t>商务厅自用</t>
  </si>
  <si>
    <t>2-21</t>
  </si>
  <si>
    <t>1.3.5</t>
  </si>
  <si>
    <t>湖南博琳家政服务有限公司</t>
  </si>
  <si>
    <t>李平平</t>
  </si>
  <si>
    <t>湖南鸿梦文化发展有限公司</t>
  </si>
  <si>
    <t>湖南碧天环保有限公司</t>
  </si>
  <si>
    <t>长沙万鸿人力资源管理有限公司</t>
  </si>
  <si>
    <t>长沙市啊丽森医疗器械有限公司</t>
  </si>
  <si>
    <t>罗晓</t>
  </si>
  <si>
    <t>2-22</t>
  </si>
  <si>
    <t>1空</t>
  </si>
  <si>
    <t>湖南校傲教育咨询服务有限公司</t>
  </si>
  <si>
    <t>深圳市安展贸易有限公司</t>
  </si>
  <si>
    <t>长沙锐达胡巴商务咨询有限公司</t>
  </si>
  <si>
    <t>长沙绿艺茶叶有限公司</t>
  </si>
  <si>
    <t>7.9.10.11.13</t>
  </si>
  <si>
    <t>湖南省县域经济研究中心</t>
  </si>
  <si>
    <t>霍章松</t>
  </si>
  <si>
    <t>湖南新乾亿资产管理有限公司</t>
  </si>
  <si>
    <t>黄燕</t>
  </si>
  <si>
    <t>2-23</t>
  </si>
  <si>
    <t>佛山市健信立医疗器械有限公司</t>
  </si>
  <si>
    <t>湖南禾口天下传媒有限公司</t>
  </si>
  <si>
    <t>湖南省湘林林下经济发展有限公司</t>
  </si>
  <si>
    <t>湖南集贤投资有限公司</t>
  </si>
  <si>
    <t>湖南每时商贸有限公司</t>
  </si>
  <si>
    <t>湖南工业进出口公司品</t>
  </si>
  <si>
    <t>湖南通用工业品公司</t>
  </si>
  <si>
    <t>湖南省美容美发化妆品行业协会</t>
  </si>
  <si>
    <t>9.11.13</t>
  </si>
  <si>
    <t>湖南鑫湘国际会展有限公司</t>
  </si>
  <si>
    <t>2-24</t>
  </si>
  <si>
    <t>1.4.6.15</t>
  </si>
  <si>
    <t>湖南中婴科技有限公司</t>
  </si>
  <si>
    <t>3.5.9.11</t>
  </si>
  <si>
    <t>湖南多元网络科技有限公司</t>
  </si>
  <si>
    <t>10.12.14</t>
  </si>
  <si>
    <t>湖南五沐阳企业管理有限公司</t>
  </si>
  <si>
    <t>深圳朗晖展示有限公司</t>
  </si>
  <si>
    <t>长沙蓝宇心理咨询有限公司</t>
  </si>
  <si>
    <t>湖南省翰林教育管理咨询有限公司</t>
  </si>
  <si>
    <t>湖南志在四方文化交流有限公司</t>
  </si>
  <si>
    <t>2-25</t>
  </si>
  <si>
    <t>1.8.12.14</t>
  </si>
  <si>
    <t>湖南之窗网络文化传播有限公司</t>
  </si>
  <si>
    <t>3.5.7</t>
  </si>
  <si>
    <t>湖南乐氏食品有限公司</t>
  </si>
  <si>
    <t>刘新平</t>
  </si>
  <si>
    <t>湖南名商荟传媒文化有限公司</t>
  </si>
  <si>
    <t>湖南省翻译中心</t>
  </si>
  <si>
    <t>湖南建湘文化传媒有限公司</t>
  </si>
  <si>
    <t>长沙星湘会展策划有限公司</t>
  </si>
  <si>
    <t>湖南澳利生物科技发展有限公司</t>
  </si>
  <si>
    <t>2-26</t>
  </si>
  <si>
    <t>1.3.5.7.9.11.13</t>
  </si>
  <si>
    <t>湖南省海联国际商务交流有限公司</t>
  </si>
  <si>
    <t>2.10.12.14</t>
  </si>
  <si>
    <t>湖南招商国际旅行社有限责任公司</t>
  </si>
  <si>
    <t>湖南省冷链物流行业协会</t>
  </si>
  <si>
    <t>湖南中物联物流规划研究有限公司</t>
  </si>
  <si>
    <t>湖南辉程教育培训有限公司</t>
  </si>
  <si>
    <t>3-1</t>
  </si>
  <si>
    <t>付利</t>
  </si>
  <si>
    <t>湖南省洗涤行业协会</t>
  </si>
  <si>
    <t>长沙全景教育咨询有限公司</t>
  </si>
  <si>
    <t>湖南文史书局</t>
  </si>
  <si>
    <t>128.138.148.116</t>
  </si>
  <si>
    <t>湖南迈沐人力资源服务有限公司</t>
  </si>
  <si>
    <t>3-2</t>
  </si>
  <si>
    <t>3.5.7.9.15.17.21</t>
  </si>
  <si>
    <t>湖南省连锁经营协会</t>
  </si>
  <si>
    <t>湖南对外经济合作企业协会</t>
  </si>
  <si>
    <t>3-3</t>
  </si>
  <si>
    <t>7.8.10</t>
  </si>
  <si>
    <t>湖南壹方广告展览有限公司</t>
  </si>
  <si>
    <t>刘志意</t>
  </si>
  <si>
    <t>刘桔洲</t>
  </si>
  <si>
    <t>熊锦</t>
  </si>
  <si>
    <t>湖南鑫科特新材料有限公司</t>
  </si>
  <si>
    <t>北京安盟信息技术有限公司</t>
  </si>
  <si>
    <t>长沙市人像摄影摄像行业协会</t>
  </si>
  <si>
    <t>湖南省摄影行业协会</t>
  </si>
  <si>
    <t>长沙谷森医疗器械有限公司</t>
  </si>
  <si>
    <t>徐军</t>
  </si>
  <si>
    <t>陶泓铭</t>
  </si>
  <si>
    <t>湖南三湘四水食品有限公司</t>
  </si>
  <si>
    <t>3-4</t>
  </si>
  <si>
    <t>湖南亲诚配送服务有限公司</t>
  </si>
  <si>
    <t>1.3.18.20</t>
  </si>
  <si>
    <t>长沙市加博教育咨询有限公司</t>
  </si>
  <si>
    <t>湖南国奥青创智能机器人技术有限公司</t>
  </si>
  <si>
    <t>湖南省宏远经贸研究院</t>
  </si>
  <si>
    <t>3-5</t>
  </si>
  <si>
    <t>湖南中宇企业管理有限公司</t>
  </si>
  <si>
    <t>3.4.5.6.8</t>
  </si>
  <si>
    <t>湖南天宝实业开发公司</t>
  </si>
  <si>
    <t>3-5.6</t>
  </si>
  <si>
    <t>9.11.17.20</t>
  </si>
  <si>
    <t>湖南省家庭服务业协会</t>
  </si>
  <si>
    <t>长沙明照实业有限公司</t>
  </si>
  <si>
    <t>11.16.15</t>
  </si>
  <si>
    <t>湖南省对外经济贸易会计学会</t>
  </si>
  <si>
    <t>长沙市赛克进出口贸易有限公司</t>
  </si>
  <si>
    <t>湖南省对外经济贸易公司</t>
  </si>
  <si>
    <t>3-6</t>
  </si>
  <si>
    <t>湖南省外商投资企业协会</t>
  </si>
  <si>
    <t>2.4.6.8.10.12.14</t>
  </si>
  <si>
    <t>陶春</t>
  </si>
  <si>
    <t>湖南亲诚电子商务有限公司</t>
  </si>
  <si>
    <t>湖南省一方水业有限公司</t>
  </si>
  <si>
    <t>科目代码</t>
  </si>
  <si>
    <t>科目级次</t>
  </si>
  <si>
    <t>科目名称</t>
  </si>
  <si>
    <t>期初</t>
  </si>
  <si>
    <t>本期</t>
  </si>
  <si>
    <t>期末</t>
  </si>
  <si>
    <t>累计</t>
  </si>
  <si>
    <t>借方</t>
  </si>
  <si>
    <t>贷方</t>
  </si>
  <si>
    <t>以前年度盈余调整</t>
  </si>
  <si>
    <t>财政拨款收入</t>
  </si>
  <si>
    <t>事业收入</t>
  </si>
  <si>
    <t>综合费收入</t>
  </si>
  <si>
    <t>一号楼综合费</t>
  </si>
  <si>
    <t>1-展厅综合费</t>
  </si>
  <si>
    <t>1-4层综合费</t>
  </si>
  <si>
    <t>1-5层综合费</t>
  </si>
  <si>
    <t>1-6层综合费</t>
  </si>
  <si>
    <t>1-1层综合费</t>
  </si>
  <si>
    <t>二号楼综合费</t>
  </si>
  <si>
    <t>2-1层综合费</t>
  </si>
  <si>
    <t>2-2层综合费</t>
  </si>
  <si>
    <t>2-3层综合费</t>
  </si>
  <si>
    <t>2-4层综合费</t>
  </si>
  <si>
    <t>2-5层综合费</t>
  </si>
  <si>
    <t>2-6层综合费</t>
  </si>
  <si>
    <t>2-7层综合费</t>
  </si>
  <si>
    <t>2-8层综合费</t>
  </si>
  <si>
    <t>2-9层综合费</t>
  </si>
  <si>
    <t>2-10层综合费</t>
  </si>
  <si>
    <t>2-11层综合费</t>
  </si>
  <si>
    <t>2-12层综合费</t>
  </si>
  <si>
    <t>2-13层综合费</t>
  </si>
  <si>
    <t>2-14层综合费</t>
  </si>
  <si>
    <t>2-15层综合费</t>
  </si>
  <si>
    <t>2-16层综合费</t>
  </si>
  <si>
    <t>2-17层综合费</t>
  </si>
  <si>
    <t>2-18层综合费</t>
  </si>
  <si>
    <t>2-19层综合费</t>
  </si>
  <si>
    <t>2-20层综合费</t>
  </si>
  <si>
    <t>三号楼综合费</t>
  </si>
  <si>
    <t>3-1层综合费</t>
  </si>
  <si>
    <t>3-2层综合费</t>
  </si>
  <si>
    <t>3-3层综合费</t>
  </si>
  <si>
    <t>3-4层综合费</t>
  </si>
  <si>
    <t>3-5层综合费</t>
  </si>
  <si>
    <t>3-6层综合费</t>
  </si>
  <si>
    <t>21-26层综合费</t>
  </si>
  <si>
    <t>21层综合费</t>
  </si>
  <si>
    <t>22层综合费</t>
  </si>
  <si>
    <t>23层综合费</t>
  </si>
  <si>
    <t>24层综合费</t>
  </si>
  <si>
    <t>25层综合费</t>
  </si>
  <si>
    <t>26层综合费</t>
  </si>
  <si>
    <t>综合楼</t>
  </si>
  <si>
    <t>综合费调凭证</t>
  </si>
  <si>
    <t>停车费收入</t>
  </si>
  <si>
    <t>临时停车费</t>
  </si>
  <si>
    <t>月租费</t>
  </si>
  <si>
    <t>景江雅苑</t>
  </si>
  <si>
    <t>佐登妮丝</t>
  </si>
  <si>
    <t>方正证券</t>
  </si>
  <si>
    <t>其他收入</t>
  </si>
  <si>
    <t>其他</t>
  </si>
  <si>
    <t>上级补助收入</t>
  </si>
  <si>
    <t>附属单位上缴收入</t>
  </si>
  <si>
    <t>经营收入</t>
  </si>
  <si>
    <t>非同级财政拨款收入</t>
  </si>
  <si>
    <t>本级横向转拨财政款</t>
  </si>
  <si>
    <t>非本级财政拨款</t>
  </si>
  <si>
    <t>投资收益</t>
  </si>
  <si>
    <t>捐赠收入</t>
  </si>
  <si>
    <t>非限定用途捐赠收入</t>
  </si>
  <si>
    <t>限定用途捐赠收入</t>
  </si>
  <si>
    <t>利息收入</t>
  </si>
  <si>
    <t>租金收入</t>
  </si>
  <si>
    <t>一号楼房租收入</t>
  </si>
  <si>
    <t>1-展厅房租</t>
  </si>
  <si>
    <t>1-4层房租</t>
  </si>
  <si>
    <t>1-5层房租</t>
  </si>
  <si>
    <t>二号楼房租收入</t>
  </si>
  <si>
    <t>2-1层房租</t>
  </si>
  <si>
    <t>2-2层房租</t>
  </si>
  <si>
    <t>2-3层房租</t>
  </si>
  <si>
    <t>2-4层房租</t>
  </si>
  <si>
    <t>2-5层房租</t>
  </si>
  <si>
    <t>2-6层房租</t>
  </si>
  <si>
    <t>2-7层房租</t>
  </si>
  <si>
    <t>2-8层房租</t>
  </si>
  <si>
    <t>2-9层房租</t>
  </si>
  <si>
    <t>2-10层房租</t>
  </si>
  <si>
    <t>2-11层房租</t>
  </si>
  <si>
    <t>2-12层房租</t>
  </si>
  <si>
    <t>2-13层房租</t>
  </si>
  <si>
    <t>2-14层房租</t>
  </si>
  <si>
    <t>2-15层房租</t>
  </si>
  <si>
    <t>2-16层房租</t>
  </si>
  <si>
    <t>2-17层房租</t>
  </si>
  <si>
    <t>2-18层房租</t>
  </si>
  <si>
    <t>2-19层房租</t>
  </si>
  <si>
    <t>2-20层房租</t>
  </si>
  <si>
    <t>三号楼房租收入</t>
  </si>
  <si>
    <t>3-1层房租</t>
  </si>
  <si>
    <t>3-2层房租</t>
  </si>
  <si>
    <t>3-3层房租</t>
  </si>
  <si>
    <t>3-4层房租</t>
  </si>
  <si>
    <t>3-5层房租</t>
  </si>
  <si>
    <t>3-6层房租</t>
  </si>
  <si>
    <t>21-26层房租收入</t>
  </si>
  <si>
    <t>21层房租</t>
  </si>
  <si>
    <t>22层房租</t>
  </si>
  <si>
    <t>23层房租</t>
  </si>
  <si>
    <t>24层房租</t>
  </si>
  <si>
    <t>25层房租</t>
  </si>
  <si>
    <t>26层房租</t>
  </si>
  <si>
    <t>院内收入</t>
  </si>
  <si>
    <t>陈卓(廖兵兰)</t>
  </si>
  <si>
    <t>黄金法</t>
  </si>
  <si>
    <t>罗进</t>
  </si>
  <si>
    <t>李娟</t>
  </si>
  <si>
    <t>赵武</t>
  </si>
  <si>
    <t>梁士奇</t>
  </si>
  <si>
    <t>赵熙文</t>
  </si>
  <si>
    <t>刘肇光</t>
  </si>
  <si>
    <t>剪艺-杨春辉</t>
  </si>
  <si>
    <t>蓉和-刘奇辉</t>
  </si>
  <si>
    <t>肖晓蓉</t>
  </si>
  <si>
    <t>理发-刘建文</t>
  </si>
  <si>
    <t>熊艳平</t>
  </si>
  <si>
    <t>张章</t>
  </si>
  <si>
    <t>袁继勇</t>
  </si>
  <si>
    <t>易建胜</t>
  </si>
  <si>
    <t>谢金德</t>
  </si>
  <si>
    <t>潘向泉</t>
  </si>
  <si>
    <t>王桂华</t>
  </si>
  <si>
    <t>雪地食品商行</t>
  </si>
  <si>
    <t>杜艳</t>
  </si>
  <si>
    <t>劳动路</t>
  </si>
  <si>
    <t>调凭证</t>
  </si>
  <si>
    <t>租金调凭证</t>
  </si>
  <si>
    <t>月租金</t>
  </si>
  <si>
    <t>年租金</t>
  </si>
  <si>
    <t>物业费</t>
  </si>
  <si>
    <t>租赁期限</t>
  </si>
  <si>
    <t>合同到期日</t>
  </si>
  <si>
    <t>付款截止日</t>
  </si>
  <si>
    <t>应收房租</t>
  </si>
  <si>
    <t>应收房租金额</t>
  </si>
  <si>
    <t>账面2020年租金收入</t>
  </si>
  <si>
    <t>账面2019年租金收入</t>
  </si>
  <si>
    <t>账面2018年租金收入</t>
  </si>
  <si>
    <t>物业费期间</t>
  </si>
  <si>
    <t>应收物业费金额</t>
  </si>
  <si>
    <t>账面2020年物业管理费</t>
  </si>
  <si>
    <t>账面2019年物业管理费</t>
  </si>
  <si>
    <t>账面2018年物业管理费</t>
  </si>
  <si>
    <t>备注</t>
  </si>
  <si>
    <t>湖南艾韩摄摄影馆</t>
  </si>
  <si>
    <t>1-仓库</t>
  </si>
  <si>
    <t>2019.7.25-2020.7.24</t>
  </si>
  <si>
    <t>2020.4.24</t>
  </si>
  <si>
    <t>4.25-7.31</t>
  </si>
  <si>
    <t>湖南美度生活艺术有限公司</t>
  </si>
  <si>
    <t>1-附属楼</t>
  </si>
  <si>
    <t>2016.7.25-2017.7.24</t>
  </si>
  <si>
    <t>8.1-8.7</t>
  </si>
  <si>
    <t>原装修费抵房租</t>
  </si>
  <si>
    <t>湖南艾特婚纱摄影有限公司</t>
  </si>
  <si>
    <t>五一大道98号</t>
  </si>
  <si>
    <t>2018.7.25-2019.7.24</t>
  </si>
  <si>
    <t>2019.5.1-2020.4.30-2021.4.30</t>
  </si>
  <si>
    <t>2020.7.31</t>
  </si>
  <si>
    <t>2019.4.1-2020.3.31-2021.3.31</t>
  </si>
  <si>
    <t>2020.6.30</t>
  </si>
  <si>
    <t>7月</t>
  </si>
  <si>
    <t>续租合同询问财务，因与对方往来账目未清故未付款</t>
  </si>
  <si>
    <t>2017.11.18-2025.11.17</t>
  </si>
  <si>
    <t>2020.5.17</t>
  </si>
  <si>
    <t>5.18-7.31</t>
  </si>
  <si>
    <t>8月份已于后三个月</t>
  </si>
  <si>
    <t>长沙美悦健身有限公司</t>
  </si>
  <si>
    <t>2020.3.15-2026.4.30</t>
  </si>
  <si>
    <t>装修期3.15-4.30</t>
  </si>
  <si>
    <t>2019.11.1-2024.10.31</t>
  </si>
  <si>
    <t>2020.8.30</t>
  </si>
  <si>
    <t>8月</t>
  </si>
  <si>
    <t>湖南省乾庄财务咨询有限公司</t>
  </si>
  <si>
    <t>2018.5.1-2019.4.30</t>
  </si>
  <si>
    <t>与上一项</t>
  </si>
  <si>
    <t>长沙中经企联网络科技有限公司</t>
  </si>
  <si>
    <t>2-6</t>
  </si>
  <si>
    <t>2020.6.1-2021.5.31</t>
  </si>
  <si>
    <t>从不付钱，因与商务厅有官司，商务厅延期3-4年交付</t>
  </si>
  <si>
    <t>湖南同享工艺品有限公司</t>
  </si>
  <si>
    <t>2-8</t>
  </si>
  <si>
    <t>2.4.6.12.14</t>
  </si>
  <si>
    <t>每月付款</t>
  </si>
  <si>
    <t>湖南工艺品进出口公司</t>
  </si>
  <si>
    <t>湖南雅哲国际会展有限公司</t>
  </si>
  <si>
    <t>8.10</t>
  </si>
  <si>
    <t>1-7月</t>
  </si>
  <si>
    <t>待公司确认到底哪家单位开票</t>
  </si>
  <si>
    <t>湖南省美地思有限公司</t>
  </si>
  <si>
    <t>湖南省昌永储运有限责任公司</t>
  </si>
  <si>
    <t>3-7月</t>
  </si>
  <si>
    <t>待公司确认到底哪家单位开票，公司转账，需和财务核对</t>
  </si>
  <si>
    <t>2016.12.1-2017.11.30</t>
  </si>
  <si>
    <t>2018年</t>
  </si>
  <si>
    <t>2019年及2020年欠款，无法收款，能收多少是多少</t>
  </si>
  <si>
    <t>2018.9.1-2019.8.31</t>
  </si>
  <si>
    <t>2019年12月份即退租</t>
  </si>
  <si>
    <t>湖南江钟传媒有限公司</t>
  </si>
  <si>
    <t>2018.7.8-2019.7.7</t>
  </si>
  <si>
    <t>已退</t>
  </si>
  <si>
    <t>2019.5.13-2020.5.12-2021.5.12</t>
  </si>
  <si>
    <t>5.13-8.12免租，续租</t>
  </si>
  <si>
    <t>2019.10.8-2020.10.7</t>
  </si>
  <si>
    <t>2020年6月7号退</t>
  </si>
  <si>
    <t>长沙近思教育咨询有限公司</t>
  </si>
  <si>
    <t>2020.7.10-2020.7.9</t>
  </si>
  <si>
    <t>8.1-10.9</t>
  </si>
  <si>
    <t>湖南科智达工业科技有限公司</t>
  </si>
  <si>
    <t>2019.2.9-2020.10.7</t>
  </si>
  <si>
    <t>2019年9月29日退</t>
  </si>
  <si>
    <t>姜涛</t>
  </si>
  <si>
    <t>2019.1.3-2020.1.2</t>
  </si>
  <si>
    <t>已换成湖南农商市场</t>
  </si>
  <si>
    <t>2020.1.3-2021.1.2</t>
  </si>
  <si>
    <t>2018.1.3-2019.1.2</t>
  </si>
  <si>
    <t>口岸处</t>
  </si>
  <si>
    <t>商务厅下面单位，未收租金</t>
  </si>
  <si>
    <t>2019.8.1-2020.7.31-2021.7.31</t>
  </si>
  <si>
    <t>8.1-10.30</t>
  </si>
  <si>
    <t>湖南省民营经济科技工作者联合会</t>
  </si>
  <si>
    <t>2018.5.2-2019.5.1</t>
  </si>
  <si>
    <t>2019.4.1-2020.3.31</t>
  </si>
  <si>
    <t>2020.3.31退</t>
  </si>
  <si>
    <t>湖南沃然能源有限责任公司</t>
  </si>
  <si>
    <t>2020.7.1-2021-6.31</t>
  </si>
  <si>
    <t>8-9月</t>
  </si>
  <si>
    <t>长沙天敬电子工程设计有限公司</t>
  </si>
  <si>
    <t>2017.12.11-2018.12.10</t>
  </si>
  <si>
    <t>2019.3.31退</t>
  </si>
  <si>
    <t>2019.3.18-2020.3.17</t>
  </si>
  <si>
    <t>2020.6.17退</t>
  </si>
  <si>
    <t>韩峰（湖南守正</t>
  </si>
  <si>
    <t>2020.7.3-2021.7.2</t>
  </si>
  <si>
    <t>未开票，实际7月已收款，账面未见收款</t>
  </si>
  <si>
    <t>2019.10.20-2020.10.19</t>
  </si>
  <si>
    <t>2020.5.19退</t>
  </si>
  <si>
    <t>2018.10.20-2019.10.19</t>
  </si>
  <si>
    <t>2019.3.8-2020.3.7</t>
  </si>
  <si>
    <t>8.1-12.7</t>
  </si>
  <si>
    <t>2019.5.2-2020.5.1-2021.5.1</t>
  </si>
  <si>
    <t>2019.12.11-2020.12.10</t>
  </si>
  <si>
    <t>湖南天敬国际贸易有限公司</t>
  </si>
  <si>
    <t>2020.6.10退</t>
  </si>
  <si>
    <t>长沙无限辉煌信息技术有限公司</t>
  </si>
  <si>
    <t>2018.4.8-2019.4.7</t>
  </si>
  <si>
    <t>2019.3.10-2020.3.9-2021.3.9</t>
  </si>
  <si>
    <t>2019.3.11-2020.3.10</t>
  </si>
  <si>
    <t>2019.10.22-2020.10.21</t>
  </si>
  <si>
    <t>7.22-7-31未付</t>
  </si>
  <si>
    <t>2018.6.30-2020.6.29</t>
  </si>
  <si>
    <t>湖南运通国际旅行社有限公司</t>
  </si>
  <si>
    <t>2-15</t>
  </si>
  <si>
    <t>1.10.18</t>
  </si>
  <si>
    <t>2020.7.1-2021.6.30</t>
  </si>
  <si>
    <t>免三个月租</t>
  </si>
  <si>
    <t>1.2.10.18</t>
  </si>
  <si>
    <t>2019.7.1-2020.6.30</t>
  </si>
  <si>
    <t>2019.9.1-2020.8.31</t>
  </si>
  <si>
    <t>2020.8.31</t>
  </si>
  <si>
    <t>2019.8.1-2020.7.31</t>
  </si>
  <si>
    <t>2020.6.8</t>
  </si>
  <si>
    <t>2020.6.8退1704</t>
  </si>
  <si>
    <t>2020.6.8-2021.6.7</t>
  </si>
  <si>
    <t>6.9-7.31</t>
  </si>
  <si>
    <t>湖南意达富民创业咨询有限公司</t>
  </si>
  <si>
    <t>2020.7.10-2021.7.9</t>
  </si>
  <si>
    <t>2020.9.30</t>
  </si>
  <si>
    <t>2020.7.30</t>
  </si>
  <si>
    <t>湖南瀚顺茶业商贸有限公司</t>
  </si>
  <si>
    <t>2019.5.1-2020.4.30</t>
  </si>
  <si>
    <t>7.11.13</t>
  </si>
  <si>
    <t>2019.1.1-2019.12.31</t>
  </si>
  <si>
    <t>湖南湘水余波文化传播有限公司</t>
  </si>
  <si>
    <t>2018.3.10-2019.3.9</t>
  </si>
  <si>
    <t>2019.9.16-2020.9.15</t>
  </si>
  <si>
    <t>2020.12.15</t>
  </si>
  <si>
    <t>合同到期</t>
  </si>
  <si>
    <t>2019.1.1-2023.12.31</t>
  </si>
  <si>
    <t>2020.12.31</t>
  </si>
  <si>
    <t>2019.3.1-2020.2.28-2021.2.28</t>
  </si>
  <si>
    <t>2019.10.17-2020.10.16</t>
  </si>
  <si>
    <t>2020.7.16</t>
  </si>
  <si>
    <t>曾永忠</t>
  </si>
  <si>
    <t>2019.6.1-2020.5.31</t>
  </si>
  <si>
    <t>2020.6退租</t>
  </si>
  <si>
    <t>湖南省兴湘产业经济发展中心</t>
  </si>
  <si>
    <t>2018.4.1-2019.3.31</t>
  </si>
  <si>
    <t>2019.2.1-2020.1.31-2021.1.31</t>
  </si>
  <si>
    <t>2020.4.30</t>
  </si>
  <si>
    <t>6.8.12.14</t>
  </si>
  <si>
    <t>2018.2.1-2019.1.31</t>
  </si>
  <si>
    <t>周武略</t>
  </si>
  <si>
    <t>中山泽东照明有限公司</t>
  </si>
  <si>
    <t>2019.11.1-2020.10.31</t>
  </si>
  <si>
    <t>中国汽车工业进出口湖南公司</t>
  </si>
  <si>
    <t>2018.3.26-2019.3.25</t>
  </si>
  <si>
    <t>潘建生</t>
  </si>
  <si>
    <t>2020.8.1-2021.7.31</t>
  </si>
  <si>
    <t>2020.10.30</t>
  </si>
  <si>
    <t>2019.9.26-2020.9.25</t>
  </si>
  <si>
    <t>湖南菩提心家庭服务管理有限公司</t>
  </si>
  <si>
    <t>2018.6.1-2019.5.31</t>
  </si>
  <si>
    <t>2019.10.21-2020.10.20</t>
  </si>
  <si>
    <t>上海展慧咨询管理有限公司</t>
  </si>
  <si>
    <t>2019.5.8-2020.5.7</t>
  </si>
  <si>
    <t>2018.4.2-2019.4.1</t>
  </si>
  <si>
    <t>湖南集贤教育咨询有限公司</t>
  </si>
  <si>
    <t>2018.1.2-2019.1.1</t>
  </si>
  <si>
    <t>2019.12.1.2020.11.30</t>
  </si>
  <si>
    <t>2019.1.16-2020.1.15</t>
  </si>
  <si>
    <t>湖南楚大教育信息咨询有限公司</t>
  </si>
  <si>
    <t>2020.3.10-2021.3.9</t>
  </si>
  <si>
    <t>2018.11.21-2019.11.20</t>
  </si>
  <si>
    <t>湖南弘德知识产权服务有限公司</t>
  </si>
  <si>
    <t>2019.11.21-2020.11.20</t>
  </si>
  <si>
    <t>长沙三得商贸有限公司</t>
  </si>
  <si>
    <t>2020.6.13-2021.6.12</t>
  </si>
  <si>
    <t>2019.10.23-2020.10.22</t>
  </si>
  <si>
    <t>湖南森宇文化传媒有限公司</t>
  </si>
  <si>
    <t>2018.7.5-2019.7.4</t>
  </si>
  <si>
    <t>2019.3.20-2020.3.19</t>
  </si>
  <si>
    <t>2020.1.1-2020.12.31</t>
  </si>
  <si>
    <t>2019.6.23-2020.6.22</t>
  </si>
  <si>
    <t>湖南诚信三湘信用体系认证服务中心有限公司</t>
  </si>
  <si>
    <t>2018.6.23-2019.6.22</t>
  </si>
  <si>
    <t>2020.4.1-2021.3.31</t>
  </si>
  <si>
    <t>2018.8.20-2019.8.19</t>
  </si>
  <si>
    <t>湖南瑞麟精准医学科技有限公司</t>
  </si>
  <si>
    <t>2019.9.20-2020.9.19</t>
  </si>
  <si>
    <t>湖南民智源商业管理有限公司</t>
  </si>
  <si>
    <t>2020.3.20-2021.3.19</t>
  </si>
  <si>
    <t>王硕</t>
  </si>
  <si>
    <t>2020.5.23-2021.5.22</t>
  </si>
  <si>
    <t>2019.1.21-2020.1.20</t>
  </si>
  <si>
    <t>佛山市健倍立医疗器械有限公司</t>
  </si>
  <si>
    <t>2019.11.8-2020.11.7</t>
  </si>
  <si>
    <t>2019.12.28-2020.12.27</t>
  </si>
  <si>
    <t>长沙施乐达企业管理有限公司</t>
  </si>
  <si>
    <t>2018.5.3-2019.5.2</t>
  </si>
  <si>
    <t>黄孝风</t>
  </si>
  <si>
    <t>2019.8.18-2020.8.17</t>
  </si>
  <si>
    <t>湖南湘企质量信息咨询服务中心</t>
  </si>
  <si>
    <t>2020.3.16-2021.3.15</t>
  </si>
  <si>
    <t>2019.2.23-2020.8.31</t>
  </si>
  <si>
    <t>2020.3.21-2021.3.20</t>
  </si>
  <si>
    <t>2019.6.26-2020.6.25</t>
  </si>
  <si>
    <t>湖南亲亲呵护贸易有限公司</t>
  </si>
  <si>
    <t>2019.9.28-2020.9.27</t>
  </si>
  <si>
    <t>湖南雷蒙光电科技有限公司</t>
  </si>
  <si>
    <t>20203.23-2021.3.22</t>
  </si>
  <si>
    <t>杜猛</t>
  </si>
  <si>
    <t>2-2404、06</t>
  </si>
  <si>
    <t>2020.5.21-2021.5.20</t>
  </si>
  <si>
    <t>2020.6.10-2021.6.9</t>
  </si>
  <si>
    <t>长沙市孕婴童用品行业协会</t>
  </si>
  <si>
    <t>2019.7.8-2020.7.7</t>
  </si>
  <si>
    <t>2020.7.8-2021.7.7</t>
  </si>
  <si>
    <t>湖南湖湘农商农贸市场建设发展有限公司</t>
  </si>
  <si>
    <t>1.3.5.9.11.13</t>
  </si>
  <si>
    <t>2019.9.30-2020.9.29</t>
  </si>
  <si>
    <t>2018.8.16-2019.8.15</t>
  </si>
  <si>
    <t>湖南深度教育咨询有限公司</t>
  </si>
  <si>
    <t>2020.3.25-2021.3.24</t>
  </si>
  <si>
    <t>2019.12.12-2020.12.11</t>
  </si>
  <si>
    <t>湖南小牛威威信息科技有限公司</t>
  </si>
  <si>
    <t>2019.5.18-2020.5.17</t>
  </si>
  <si>
    <t>2018.9.23-2019.9.22</t>
  </si>
  <si>
    <t>8.12.16</t>
  </si>
  <si>
    <t>2019.8.12-2020.8.11</t>
  </si>
  <si>
    <t>2020.5.9-2021.5.8</t>
  </si>
  <si>
    <t>2020.1.8-2021.1.6</t>
  </si>
  <si>
    <t>湖南省峘信医疗投资管理有限公司</t>
  </si>
  <si>
    <t>2018.5.20-2019.5.19</t>
  </si>
  <si>
    <t>国广寿康（北京）教育科技有限公司</t>
  </si>
  <si>
    <t>2018.3.12-2019.3.11</t>
  </si>
  <si>
    <t>湖南神丰创文化传媒有限公司</t>
  </si>
  <si>
    <t>2020.6.12-2021.6.11</t>
  </si>
  <si>
    <t>2019.12.1-2020.11.30</t>
  </si>
  <si>
    <t>2018.12.1-2019.11.30</t>
  </si>
  <si>
    <t>2019.6.18-2021.6.17</t>
  </si>
  <si>
    <t>2020.4.15-2021.4.14</t>
  </si>
  <si>
    <t>宋德臣</t>
  </si>
  <si>
    <t>曹帅</t>
  </si>
  <si>
    <t>2020.4.8-2021.4.7</t>
  </si>
  <si>
    <t>2020.2.9-2021.2.8</t>
  </si>
  <si>
    <t>2020.8.15-2021.8.14</t>
  </si>
  <si>
    <t>2018.5.8-2019.5.7-2021.5.7</t>
  </si>
  <si>
    <t>2020.8.7</t>
  </si>
  <si>
    <t>2019.1.9-2020.1.8</t>
  </si>
  <si>
    <t>2020.7.8</t>
  </si>
  <si>
    <t>12.15.16</t>
  </si>
  <si>
    <t>2018.1.9-2019.1.8</t>
  </si>
  <si>
    <t>2019.8.2-2020.8.1-2021.8.1</t>
  </si>
  <si>
    <t>2020.8.1</t>
  </si>
  <si>
    <t>2019.2.8-2020.2.7-2021.2.7</t>
  </si>
  <si>
    <t>2018.2.8-2019.2.7</t>
  </si>
  <si>
    <t>2020.3.8-2021.3.7</t>
  </si>
  <si>
    <t>2020.6.7</t>
  </si>
  <si>
    <t>湖南创金经信息科技有限公司</t>
  </si>
  <si>
    <t>128.138.148</t>
  </si>
  <si>
    <t>2020.4.10-2021.4.9</t>
  </si>
  <si>
    <t>2020.10.9</t>
  </si>
  <si>
    <t>7.9.21</t>
  </si>
  <si>
    <t>3-203、05已退07.09</t>
  </si>
  <si>
    <t>湖南鸿远精科信息技术有限责任公司</t>
  </si>
  <si>
    <t>2020.1.15-2021.1.14</t>
  </si>
  <si>
    <t>2020.7.14</t>
  </si>
  <si>
    <t>湖南经纬通电子商务有限公司</t>
  </si>
  <si>
    <t>2020.10.14</t>
  </si>
  <si>
    <t>2019.9.12-2020.9.11</t>
  </si>
  <si>
    <t>2020.9.11</t>
  </si>
  <si>
    <t>2020.3.12-2021.3.11</t>
  </si>
  <si>
    <t>2019.6.26-2020.6.25-2021.6.25</t>
  </si>
  <si>
    <t>2020.9.25</t>
  </si>
  <si>
    <t>长沙林辉教育咨询有限公司</t>
  </si>
  <si>
    <t>2018.4.21-2019.4.20</t>
  </si>
  <si>
    <t>2018.1.1-2018.12.31</t>
  </si>
  <si>
    <t>深圳盛安保险经纪有限公司</t>
  </si>
  <si>
    <t>2018.7.23-2019.7.22</t>
  </si>
  <si>
    <t>2019.1.8-2020.1.7-2021.1.7</t>
  </si>
  <si>
    <t>2020.7.7</t>
  </si>
  <si>
    <t>2018.11.1-2019.10.31</t>
  </si>
  <si>
    <t>2019.10.1-2020.9.30</t>
  </si>
  <si>
    <t>2017.9.23-2018.9.22</t>
  </si>
  <si>
    <t>2019.9.6-2020.9.5</t>
  </si>
  <si>
    <t>张友才</t>
  </si>
  <si>
    <t>2019.8.28-2020.8.27</t>
  </si>
  <si>
    <t>广州市威远物流服务有限公司</t>
  </si>
  <si>
    <t>2018.9.10-2019.9.9</t>
  </si>
  <si>
    <t>2019.5.16-2020.5.15</t>
  </si>
  <si>
    <t>18.20</t>
  </si>
  <si>
    <t>2019.12.18-2020.12.17</t>
  </si>
  <si>
    <t>2019.3.12-2020.3.11</t>
  </si>
  <si>
    <t>湖南考易文化传播有限公司</t>
  </si>
  <si>
    <t>2018.7.6-2019.7.5</t>
  </si>
  <si>
    <t>湖南鑫都汇进出口贸易有限公司</t>
  </si>
  <si>
    <t>湖南诺皓教育咨询有限公司</t>
  </si>
  <si>
    <t>湖南亦品之教育咨询有限公司</t>
  </si>
  <si>
    <t>2020.5.28-2021.5.27</t>
  </si>
  <si>
    <t>1.7.618</t>
  </si>
  <si>
    <t>2018.3.20-2019.3.19</t>
  </si>
  <si>
    <t>2019.6.16-2020.6.15</t>
  </si>
  <si>
    <t>长沙酷玛假期咨询有限公司</t>
  </si>
  <si>
    <t>2019.4.7-2020.4.6</t>
  </si>
  <si>
    <t>湖南波中投资发展有限公司</t>
  </si>
  <si>
    <t>11.16.615</t>
  </si>
  <si>
    <t>2019.1.10-2020.1.9</t>
  </si>
  <si>
    <t>厅对外经济促进中心</t>
  </si>
  <si>
    <t>3-6南</t>
  </si>
  <si>
    <t>3-4.6</t>
  </si>
  <si>
    <t>415.7.9</t>
  </si>
  <si>
    <t>2019.6.18-2020.6.17</t>
  </si>
  <si>
    <t>2018.6.18-2019.6.17</t>
  </si>
  <si>
    <t>湖南桥顿文化传播有限公司</t>
  </si>
  <si>
    <t>2018.12.20-2019.12.19</t>
  </si>
  <si>
    <t>瞿家鑫</t>
  </si>
  <si>
    <t>2019.1.2-2020.1.1</t>
  </si>
  <si>
    <t>深圳市幸福生活家政服务有限公司</t>
  </si>
  <si>
    <t>2019.3.28-2020.3.27</t>
  </si>
  <si>
    <t>湖南中安冠盟实业有限公司</t>
  </si>
  <si>
    <t>13、18</t>
  </si>
  <si>
    <t>湖南省移动互联网协会</t>
  </si>
  <si>
    <t>分众传媒</t>
  </si>
  <si>
    <t>1-1</t>
  </si>
  <si>
    <t>长沙市雨花区湘丽酒店</t>
  </si>
  <si>
    <t>劳动东路</t>
  </si>
  <si>
    <t>2018.12.1-2027.3.31</t>
  </si>
  <si>
    <t>晓园路</t>
  </si>
  <si>
    <t>2019.1.1-2020.12.31</t>
  </si>
  <si>
    <t>长沙市芙蓉区晓东小吃店</t>
  </si>
  <si>
    <t>长沙市芙蓉区建胜小吃店</t>
  </si>
  <si>
    <t>1-1办公楼</t>
  </si>
  <si>
    <t>2019.2.1-2020.1.31</t>
  </si>
  <si>
    <t>陈卓</t>
  </si>
  <si>
    <t>院内</t>
  </si>
  <si>
    <t>长沙市芙蓉区雪地食品商行</t>
  </si>
  <si>
    <t>长沙市芙蓉区蓉小和饭庄</t>
  </si>
  <si>
    <t>凤凰台</t>
  </si>
  <si>
    <t>2020.1.18-2021.1.17</t>
  </si>
  <si>
    <t>长沙市芙蓉区云艳专业美容</t>
  </si>
  <si>
    <t>杨春晖</t>
  </si>
  <si>
    <t>刘建文</t>
  </si>
  <si>
    <t>何艳芝（罗进）</t>
  </si>
  <si>
    <t>解放中路248号</t>
  </si>
  <si>
    <t>2018.5.1-2023.4.30</t>
  </si>
  <si>
    <t>晓园路15号</t>
  </si>
  <si>
    <t>2017.1.1-2017.12.31</t>
  </si>
  <si>
    <t>晓园路23号</t>
  </si>
  <si>
    <t>贾风相</t>
  </si>
  <si>
    <t>2020.4.6-2021.4.5</t>
  </si>
  <si>
    <t>1、2202、2215租赁手工台账上显示已出租给肖灵媛，何处具体是何人有待核实</t>
  </si>
  <si>
    <t>2、湖南建湘文化传媒有限公司未支付租金</t>
  </si>
  <si>
    <t>3、潘向泉是否少支付租金</t>
  </si>
  <si>
    <t>4、长沙市芙蓉区雪地食品商行是否少支付租金</t>
  </si>
  <si>
    <t>账面2017年租金收入</t>
  </si>
  <si>
    <t>账面2016年租金收入</t>
  </si>
  <si>
    <t>账面2017年物业管理费</t>
  </si>
  <si>
    <t>账面2016年物业管理费</t>
  </si>
  <si>
    <t>佐登妮丝（广州）美容化妆品有限公司</t>
  </si>
  <si>
    <t>2016.4.23-2019.9.22</t>
  </si>
  <si>
    <t>中国邮政速递物流股份有限公司长沙市分公司</t>
  </si>
  <si>
    <t>2016.10.12-2017.10.11</t>
  </si>
  <si>
    <t>2016.5.1-2017.4.30</t>
  </si>
  <si>
    <t>2017.4.1-2018.3.31</t>
  </si>
  <si>
    <t>2016.4.1-2017.3.31</t>
  </si>
  <si>
    <t>湖南瑄璟生物有限公司</t>
  </si>
  <si>
    <t>湖南瀚顺茶叶有限公司</t>
  </si>
  <si>
    <t>2017.3.1-2018.2.28</t>
  </si>
  <si>
    <t>陈楚奇</t>
  </si>
  <si>
    <t>2015.12.11-2016.12.10</t>
  </si>
  <si>
    <t>2016.3.11-2017.3.10</t>
  </si>
  <si>
    <t>湖南省天敬文化发展有限公司</t>
  </si>
  <si>
    <t>2017.2.9-2018-2.8</t>
  </si>
  <si>
    <t>2017.1.3-2018.1.2</t>
  </si>
  <si>
    <t>湖南创世工贸有限公司</t>
  </si>
  <si>
    <t>2016.3.1-2017.2.28</t>
  </si>
  <si>
    <t>2017.3.12-2018.3.11</t>
  </si>
  <si>
    <t>袁波</t>
  </si>
  <si>
    <t>2017.12.12-2018.12.11</t>
  </si>
  <si>
    <t>2016.12.12-2017.12.11</t>
  </si>
  <si>
    <t>2017.4.8-2018.4.7</t>
  </si>
  <si>
    <t>2017.9.1-2018.8.31</t>
  </si>
  <si>
    <t>2016.9.1-2017.8.31</t>
  </si>
  <si>
    <t>2017.10.20-2018.10.19</t>
  </si>
  <si>
    <t>2.7.9</t>
  </si>
  <si>
    <t>2016.10.20-2017.10.19</t>
  </si>
  <si>
    <t>2017.3.10-2018.3.9</t>
  </si>
  <si>
    <t>胡东</t>
  </si>
  <si>
    <t>2016.3.10-2017.3.9</t>
  </si>
  <si>
    <t>2017.3.11-2018.3.10</t>
  </si>
  <si>
    <t>2017.10.22-2018.10.21</t>
  </si>
  <si>
    <t>17破产</t>
  </si>
  <si>
    <t>2017.7.1-2018.6.30</t>
  </si>
  <si>
    <t>2016.7.1-2017.6.30</t>
  </si>
  <si>
    <t>2017.8.1-2018.7.31</t>
  </si>
  <si>
    <t>2016.8.1-2017.7.31</t>
  </si>
  <si>
    <t>2017.5.1-2018.4.30</t>
  </si>
  <si>
    <t>湖南省瀚林教育管理咨询有限公司</t>
  </si>
  <si>
    <t>湖南省湘水余波文化传播有限公司</t>
  </si>
  <si>
    <t>湖南儒商企业综合管理有限公司</t>
  </si>
  <si>
    <t>2017.9.15-2018.9.14</t>
  </si>
  <si>
    <t>2016.9.15-2017.9.14</t>
  </si>
  <si>
    <t>2017.10.1-2018.9.30</t>
  </si>
  <si>
    <t>吉源生态</t>
  </si>
  <si>
    <t>中彩彩票</t>
  </si>
  <si>
    <t>邦立达</t>
  </si>
  <si>
    <t>湖南盘石信用服务有限公司</t>
  </si>
  <si>
    <t>2017.10.17-2018.10.16</t>
  </si>
  <si>
    <t>长沙普利菲斯汽车零部件有限公司</t>
  </si>
  <si>
    <t>2016.2.1-2017.1.31</t>
  </si>
  <si>
    <t>6.8.10.12.14</t>
  </si>
  <si>
    <t>2017.2.1-2018.1.31</t>
  </si>
  <si>
    <t>8.10.12.14</t>
  </si>
  <si>
    <t>2017.3.26-2018.3.25</t>
  </si>
  <si>
    <t>2016.3.26-2017.3.25</t>
  </si>
  <si>
    <t>湖北消报文化传播有限公司</t>
  </si>
  <si>
    <t>2016.10.1-2017.9.30</t>
  </si>
  <si>
    <t>湖南省国际培训中心</t>
  </si>
  <si>
    <t>2017.6.1-2018.5.31</t>
  </si>
  <si>
    <t>湖南省贸促会</t>
  </si>
  <si>
    <t>2016.6.1-2017.5.31</t>
  </si>
  <si>
    <t>中国国际商会湖南商会</t>
  </si>
  <si>
    <t>2.4.6.10.12.14</t>
  </si>
  <si>
    <t>湖南省会议展览业协会</t>
  </si>
  <si>
    <t>邵信芝</t>
  </si>
  <si>
    <t>2016.11.21-2017.11.20</t>
  </si>
  <si>
    <t>壹诺人务资源</t>
  </si>
  <si>
    <t>湖南华湘签证服务有限公司</t>
  </si>
  <si>
    <t>2017.5.16-2018.5.15</t>
  </si>
  <si>
    <t>王彪</t>
  </si>
  <si>
    <t>2016.5.16-2017.5.15</t>
  </si>
  <si>
    <t>湖南尚讯电子商务有限公司</t>
  </si>
  <si>
    <t>2017.12.5-2018.12.4</t>
  </si>
  <si>
    <t>汤先政</t>
  </si>
  <si>
    <t>2016.12.5-2017.12.4</t>
  </si>
  <si>
    <t>2017.9.20-2018.9.19</t>
  </si>
  <si>
    <t>2017.1.21-2018.1.20</t>
  </si>
  <si>
    <t>李超</t>
  </si>
  <si>
    <t>2016.1.21-2017.1.20</t>
  </si>
  <si>
    <t>向东波</t>
  </si>
  <si>
    <t>2.4.6</t>
  </si>
  <si>
    <t>2016.2.18-2017.2.17</t>
  </si>
  <si>
    <t>2017.5.3-2018.5.2</t>
  </si>
  <si>
    <t>兰玲（陈今银）</t>
  </si>
  <si>
    <t>2017.3.21-2018.3.20</t>
  </si>
  <si>
    <t>2016.3.21-2017.3.20</t>
  </si>
  <si>
    <t>集贤教育</t>
  </si>
  <si>
    <t>北京凯芮特医药科技有限公司</t>
  </si>
  <si>
    <t>2017.10.23-2018.10.22</t>
  </si>
  <si>
    <t>熊建华</t>
  </si>
  <si>
    <t>2016.7.10-2017.7.9</t>
  </si>
  <si>
    <t>李宪</t>
  </si>
  <si>
    <t>湖南唯涛教育发展有限公司</t>
  </si>
  <si>
    <t>2.4.6.8.15</t>
  </si>
  <si>
    <t>2016.3.23-2017.3.22</t>
  </si>
  <si>
    <t>2017.11.10-2018.11.9</t>
  </si>
  <si>
    <t>2016.11.10-2017.11.9</t>
  </si>
  <si>
    <t>湖南三汇人力资源管理有限公司</t>
  </si>
  <si>
    <t>2017.4.11-2018.4.10</t>
  </si>
  <si>
    <t>2.4.5.8</t>
  </si>
  <si>
    <t>2017.10.11-2018.10.10</t>
  </si>
  <si>
    <t>2017.11.1-2018.10.31</t>
  </si>
  <si>
    <t>长沙湘教劳务派遣有限公司</t>
  </si>
  <si>
    <t>2016.8.16-2017.8.15</t>
  </si>
  <si>
    <t>1.3.5.7</t>
  </si>
  <si>
    <t>2017.8.16-2018.8.15</t>
  </si>
  <si>
    <t>1.9.11</t>
  </si>
  <si>
    <t>2016.9.23-2017.9.22</t>
  </si>
  <si>
    <t>2017.8.12-2018.8.11</t>
  </si>
  <si>
    <t>2016.8.12-2017.8.11</t>
  </si>
  <si>
    <t>湖南大昌顺项目咨询管理有限公司</t>
  </si>
  <si>
    <t>2016.5.24-2017.5.23</t>
  </si>
  <si>
    <t>湖南恒诺万和投资管理有限公司</t>
  </si>
  <si>
    <t>2016.8.24-2017.8.23</t>
  </si>
  <si>
    <t>汤海镔</t>
  </si>
  <si>
    <t>2016.11.24-2017.11.23</t>
  </si>
  <si>
    <t>四季茶香</t>
  </si>
  <si>
    <t>峘信医疗</t>
  </si>
  <si>
    <t>2017.5.20-2018.5.19</t>
  </si>
  <si>
    <t>刘朝伟</t>
  </si>
  <si>
    <t>2015.5.20-2016.5.19</t>
  </si>
  <si>
    <t>湖南首尔广场商贸中心</t>
  </si>
  <si>
    <t>君富</t>
  </si>
  <si>
    <t>景天顺易</t>
  </si>
  <si>
    <t>徐英坚</t>
  </si>
  <si>
    <t>2017.12.1-2018.11.30</t>
  </si>
  <si>
    <t>2017.4.15-2018.4.14</t>
  </si>
  <si>
    <t>2016.4.15-2017.4.14</t>
  </si>
  <si>
    <t>1.5.7.9.11.13</t>
  </si>
  <si>
    <t>曹力</t>
  </si>
  <si>
    <t>2017.8.15-2018.8.14</t>
  </si>
  <si>
    <t>2016.8.15-2017.8.14</t>
  </si>
  <si>
    <t>湖南一点灵犀科技有限公司</t>
  </si>
  <si>
    <t>周志强</t>
  </si>
  <si>
    <t>2016.8.8-2017.8.7</t>
  </si>
  <si>
    <t>湖南玖德企业管理咨询公司</t>
  </si>
  <si>
    <t>2017.7.11-2018.7.10</t>
  </si>
  <si>
    <t>2016.7.11-2017.7.10</t>
  </si>
  <si>
    <t>2017.1.9-2018.1.8</t>
  </si>
  <si>
    <t>2017.2.8-2018.2.7</t>
  </si>
  <si>
    <t>湖南省循环经济协会</t>
  </si>
  <si>
    <t>2017.2.24-2018.2.23</t>
  </si>
  <si>
    <t>湖南省森林源碳汇管理有限公司</t>
  </si>
  <si>
    <t>138.148.168</t>
  </si>
  <si>
    <t>2016.5.6-2017.5.5</t>
  </si>
  <si>
    <t>长沙湘食文化传播有限公司</t>
  </si>
  <si>
    <t>2016.4.21-2017.4.20</t>
  </si>
  <si>
    <t>湖南省再生资源回收利用协会</t>
  </si>
  <si>
    <t>117.118.168</t>
  </si>
  <si>
    <t>2016.9.24-2017.9.23</t>
  </si>
  <si>
    <t>润华农业</t>
  </si>
  <si>
    <t>湖南省市场营销协会</t>
  </si>
  <si>
    <t>3-203、05</t>
  </si>
  <si>
    <t>7.9.15.21</t>
  </si>
  <si>
    <t>询真工贸</t>
  </si>
  <si>
    <t>2017.11.1-2018.10.30</t>
  </si>
  <si>
    <t>2016.1.7-2017.1.6</t>
  </si>
  <si>
    <t>2016.5.7-2017.5.6</t>
  </si>
  <si>
    <t>2017.12.10-2018.12.9</t>
  </si>
  <si>
    <t>2016.12.10-2017.12.9</t>
  </si>
  <si>
    <t>2016.9.20-2017.9.19</t>
  </si>
  <si>
    <t>2016.9.27-2017.9.26</t>
  </si>
  <si>
    <t>2017.9.12-2018.9.11</t>
  </si>
  <si>
    <t>陈颖</t>
  </si>
  <si>
    <t>2016.9.12-2017.9.11</t>
  </si>
  <si>
    <t>金商贸</t>
  </si>
  <si>
    <t>2017.4.21-2018.4.20</t>
  </si>
  <si>
    <t>彭文</t>
  </si>
  <si>
    <t>2016.1.12-2017.1.11</t>
  </si>
  <si>
    <t>湖南十万云家网络科技有限公司</t>
  </si>
  <si>
    <t>湖南省肉类协会</t>
  </si>
  <si>
    <t>阳光启航（湖南）教育科技有限公司</t>
  </si>
  <si>
    <t>2017.10.21-2018.10.20</t>
  </si>
  <si>
    <t>2016.10.21-2017.10.20</t>
  </si>
  <si>
    <t>海口圣铂投资咨询有限公司</t>
  </si>
  <si>
    <t>2016.5.25-2017.5.4</t>
  </si>
  <si>
    <t>湖南景天完美会务服务有限公司</t>
  </si>
  <si>
    <t>2016.9.9-2017.9.8</t>
  </si>
  <si>
    <t>湖南名优特商贸发展股份有限公司</t>
  </si>
  <si>
    <t>2016.7.20-2017.7.19</t>
  </si>
  <si>
    <t>2016.6.23-2017.6.22</t>
  </si>
  <si>
    <t>王倩</t>
  </si>
  <si>
    <t>2017.5.2-2018.5.1</t>
  </si>
  <si>
    <t>湖南天湘文化传媒有限公司</t>
  </si>
  <si>
    <t>2016.11.28-2017.11.27</t>
  </si>
  <si>
    <t>向永友</t>
  </si>
  <si>
    <t>2017.7.18-2018.7.17</t>
  </si>
  <si>
    <t>龚浩</t>
  </si>
  <si>
    <t>李凌</t>
  </si>
  <si>
    <t>周南</t>
  </si>
  <si>
    <t>2017.7.6-2018.7.5</t>
  </si>
  <si>
    <t>2017.3.20-2018.3.19</t>
  </si>
  <si>
    <t>周厥忠</t>
  </si>
  <si>
    <t>1.7.18.618</t>
  </si>
  <si>
    <t>2016.3.20-2017.3.19</t>
  </si>
  <si>
    <t>2016.10.21-2017.10.22</t>
  </si>
  <si>
    <t>2017.10.7-2018.10.6</t>
  </si>
  <si>
    <t>2017.5.7-2018.5.6</t>
  </si>
  <si>
    <t>徐磊</t>
  </si>
  <si>
    <t>2016.11.1-2017.10.30</t>
  </si>
  <si>
    <t>2017.6.16-2018.6.15</t>
  </si>
  <si>
    <t>2016.6.16-2017.6.15</t>
  </si>
  <si>
    <t>2017.12.20-2018.12.19</t>
  </si>
  <si>
    <t>2016.12.20-2017.12.19</t>
  </si>
  <si>
    <t>2017.4.7-2018.4.6</t>
  </si>
  <si>
    <t>2016.4.7-2017.4.6</t>
  </si>
  <si>
    <t>2017.1.10-2018.1.9</t>
  </si>
  <si>
    <t>好水到家</t>
  </si>
  <si>
    <t>2016.6.18-2017.6.17</t>
  </si>
  <si>
    <t>长沙照明实业有限公司</t>
  </si>
  <si>
    <t>湖南环世优选食品有限责任公司</t>
  </si>
  <si>
    <t>2017.9.11-2018.9.10</t>
  </si>
  <si>
    <t>2017.6.18-2018.6.17</t>
  </si>
  <si>
    <t>3.5.7.9</t>
  </si>
  <si>
    <t>廖兵兰</t>
  </si>
  <si>
    <t>综合楼一层部分</t>
  </si>
  <si>
    <t>晓园路13号</t>
  </si>
  <si>
    <t>晓园路25号</t>
  </si>
  <si>
    <t>凤凰台巷93号</t>
  </si>
  <si>
    <t>2017.1.18-2018.1.17</t>
  </si>
  <si>
    <t>陈元中</t>
  </si>
  <si>
    <t>院内综合楼</t>
  </si>
  <si>
    <t>2016.1.1-2016.12.31</t>
  </si>
  <si>
    <t>方正证券股份有限公司</t>
  </si>
  <si>
    <t>2-3.4层</t>
  </si>
  <si>
    <t>长沙松花江饮食有限公司</t>
  </si>
  <si>
    <t>2.1层</t>
  </si>
  <si>
    <t>2016.1.18-2017.1.17</t>
  </si>
  <si>
    <t>刘肇文</t>
  </si>
  <si>
    <t>凤凰台巷89号</t>
  </si>
  <si>
    <t>长沙市芙蓉区艾韩摄摄影馆</t>
  </si>
  <si>
    <t>2017.7.25-2018.7.24</t>
  </si>
  <si>
    <t>周快快</t>
  </si>
  <si>
    <t>2017.11.21-2018.11.20</t>
  </si>
  <si>
    <t>丁必容</t>
  </si>
  <si>
    <t>2017.12.18-2018.12.17</t>
  </si>
  <si>
    <t>谢泽谋</t>
  </si>
  <si>
    <t>湖南任尔行汽车服务有限公司</t>
  </si>
  <si>
    <t>谢放平</t>
  </si>
  <si>
    <t>荣欣子</t>
  </si>
  <si>
    <t>2016.10.22-2017.10.21</t>
  </si>
  <si>
    <t>期初余额</t>
  </si>
  <si>
    <t>期末余额</t>
  </si>
  <si>
    <t>是否在租赁台账找到对应</t>
  </si>
  <si>
    <t>押金</t>
  </si>
  <si>
    <t>宏远3-507.618水电押</t>
  </si>
  <si>
    <t xml:space="preserve"> -   </t>
  </si>
  <si>
    <t>√</t>
  </si>
  <si>
    <t>市财政电改费</t>
  </si>
  <si>
    <t>×</t>
  </si>
  <si>
    <t>调整以10000万元发函</t>
  </si>
  <si>
    <t>宏伟2402.4.6.8水电</t>
  </si>
  <si>
    <t>2014培训中心1-4层</t>
  </si>
  <si>
    <t>食堂（艾特）水电押金</t>
  </si>
  <si>
    <t>2014李勤1404房</t>
  </si>
  <si>
    <t>市场营销3-309房押金</t>
  </si>
  <si>
    <t>2014谢唯2204房</t>
  </si>
  <si>
    <t>周玉娟2502.4.5房押</t>
  </si>
  <si>
    <t>2014利泰隆</t>
  </si>
  <si>
    <t>外商企业协会</t>
  </si>
  <si>
    <t>儒商分会1717房</t>
  </si>
  <si>
    <t>奥利2-26层</t>
  </si>
  <si>
    <t>天敬能源1414房</t>
  </si>
  <si>
    <t>艾特</t>
  </si>
  <si>
    <t>天敬能源2-1410房</t>
  </si>
  <si>
    <t>2014秦皇播</t>
  </si>
  <si>
    <t>王永鑫2015房</t>
  </si>
  <si>
    <t>2014辉程</t>
  </si>
  <si>
    <t>2014李娟-晓园5号门</t>
  </si>
  <si>
    <t>2014赵武艺-晓园路</t>
  </si>
  <si>
    <t>09年韩伟3-606</t>
  </si>
  <si>
    <t>09年维特公司</t>
  </si>
  <si>
    <t>09年向英1704.06房</t>
  </si>
  <si>
    <t>美度</t>
  </si>
  <si>
    <t>唐斌轩2-1709房</t>
  </si>
  <si>
    <t>2014裕化公司</t>
  </si>
  <si>
    <t>09年肉类3-307房</t>
  </si>
  <si>
    <t>09年肉类3-310.312房</t>
  </si>
  <si>
    <t>绿艺公司22层</t>
  </si>
  <si>
    <t>09年德泓1408房</t>
  </si>
  <si>
    <t>09年零担</t>
  </si>
  <si>
    <t>星湘公司</t>
  </si>
  <si>
    <t>09年市场1707房</t>
  </si>
  <si>
    <t>金鹰公司</t>
  </si>
  <si>
    <t>2014锐达2-2216房</t>
  </si>
  <si>
    <t>2011年再生</t>
  </si>
  <si>
    <t>2011年朱小林510房</t>
  </si>
  <si>
    <t>2011年九锦服饰</t>
  </si>
  <si>
    <t>2014中宇3-514房</t>
  </si>
  <si>
    <t>2011年姜美英512房</t>
  </si>
  <si>
    <t>2011年陈平原</t>
  </si>
  <si>
    <t>2014亲城配送</t>
  </si>
  <si>
    <t>谭革明</t>
  </si>
  <si>
    <t>促进交流中心</t>
  </si>
  <si>
    <t>2011张志远2-2层</t>
  </si>
  <si>
    <t>2011湘教2410.12.14</t>
  </si>
  <si>
    <t>2011刘健2013</t>
  </si>
  <si>
    <t>余波</t>
  </si>
  <si>
    <t>2011县域网3-315</t>
  </si>
  <si>
    <t>2011湘食3-301</t>
  </si>
  <si>
    <t>2011翟木齐2001房</t>
  </si>
  <si>
    <t>2011袁波1406房</t>
  </si>
  <si>
    <t>2010捷动汽车</t>
  </si>
  <si>
    <t>2010向波2507房</t>
  </si>
  <si>
    <t>2010天赐</t>
  </si>
  <si>
    <t>2010翟木齐</t>
  </si>
  <si>
    <t>2010连锁协会</t>
  </si>
  <si>
    <t>2010足浴3-210.12房</t>
  </si>
  <si>
    <t>2010摄影协会</t>
  </si>
  <si>
    <t>2010李勤1701.18</t>
  </si>
  <si>
    <t>2014雅姿2-23楼装修</t>
  </si>
  <si>
    <t>2014汇客通装修</t>
  </si>
  <si>
    <t>2015徐磊3-506</t>
  </si>
  <si>
    <t>2015陈彬2409.11.13</t>
  </si>
  <si>
    <t>2015理想空调</t>
  </si>
  <si>
    <t>2015卓国荣2302.4.6</t>
  </si>
  <si>
    <t>2015李荣哲2303.05</t>
  </si>
  <si>
    <t>2015建湘2510</t>
  </si>
  <si>
    <t>2015新乾亿2216</t>
  </si>
  <si>
    <t>2015宏远3-518</t>
  </si>
  <si>
    <t>2015杨坚华2201</t>
  </si>
  <si>
    <t>2015尹长文3-314</t>
  </si>
  <si>
    <t>2015李超2-2301房</t>
  </si>
  <si>
    <t>2010招商旅行2608房</t>
  </si>
  <si>
    <t>2010展远1-405房</t>
  </si>
  <si>
    <t>东方红学校415.16房</t>
  </si>
  <si>
    <t>2010胡东2218房</t>
  </si>
  <si>
    <t>花炮公司22楼10.14房</t>
  </si>
  <si>
    <t>2013中宇3-508房</t>
  </si>
  <si>
    <t>2015段军2-1412房</t>
  </si>
  <si>
    <t>2013瀚淋1708</t>
  </si>
  <si>
    <t>2013辉程</t>
  </si>
  <si>
    <t>2013北京安盟3-319房</t>
  </si>
  <si>
    <t>东永2506房</t>
  </si>
  <si>
    <t>曾鹏3-320房</t>
  </si>
  <si>
    <t>2013李宪2318房</t>
  </si>
  <si>
    <t>楚尚广告公司</t>
  </si>
  <si>
    <t>2013市场协会3-301房</t>
  </si>
  <si>
    <t>2013悦程1407.09房</t>
  </si>
  <si>
    <t>2013中鼎3-503.505房</t>
  </si>
  <si>
    <t>2014梁士奇晓园路</t>
  </si>
  <si>
    <t>松花江饮食公司</t>
  </si>
  <si>
    <t>2013儒者教育3-401房</t>
  </si>
  <si>
    <t>银河制革公司(湘丽大酒店)</t>
  </si>
  <si>
    <t>保卫科服装押金</t>
  </si>
  <si>
    <t>2014陈今银2-2303房</t>
  </si>
  <si>
    <t>2013湘军事务所</t>
  </si>
  <si>
    <t>2013李立平2508房</t>
  </si>
  <si>
    <t>2014大院-廖兵兰</t>
  </si>
  <si>
    <t>赵熙文-晓园路15</t>
  </si>
  <si>
    <t>2014易建胜-晓园路</t>
  </si>
  <si>
    <t>张章-东门捷径</t>
  </si>
  <si>
    <t>云艳-熊艳平</t>
  </si>
  <si>
    <t>刘建文-东门捷径</t>
  </si>
  <si>
    <t>院内-黄金法</t>
  </si>
  <si>
    <t>张新炎办1-102号</t>
  </si>
  <si>
    <t>2014金商报3-405房</t>
  </si>
  <si>
    <t>2014熊建华</t>
  </si>
  <si>
    <t>2014万金2-2301房</t>
  </si>
  <si>
    <t>2014向永友3-421房</t>
  </si>
  <si>
    <t>2014龚本祥3-419房</t>
  </si>
  <si>
    <t>2014唐骥2-1401房</t>
  </si>
  <si>
    <t>2014金商3-302房</t>
  </si>
  <si>
    <t>白萝丘河西607房内贸移</t>
  </si>
  <si>
    <t>2015景天顺易</t>
  </si>
  <si>
    <t>2015宏远3-501房</t>
  </si>
  <si>
    <t>2015汽车工业</t>
  </si>
  <si>
    <t>2015周开喜3-307房</t>
  </si>
  <si>
    <t>2015企业协会</t>
  </si>
  <si>
    <t>2015陶春3-622房</t>
  </si>
  <si>
    <t>2015驿桥翻译2212房</t>
  </si>
  <si>
    <t>2015海儿圣铂3-403房</t>
  </si>
  <si>
    <t>2015外派3-615房</t>
  </si>
  <si>
    <t>2015利泰隆</t>
  </si>
  <si>
    <t>2015名优特3-415.417</t>
  </si>
  <si>
    <t>王香3-405</t>
  </si>
  <si>
    <t>2015考易文化3-422</t>
  </si>
  <si>
    <t>2015询真工贸</t>
  </si>
  <si>
    <t>2015外派培训3-511</t>
  </si>
  <si>
    <t>2015名优特3-418.20</t>
  </si>
  <si>
    <t>2015化妆品</t>
  </si>
  <si>
    <t>2015企业家2307</t>
  </si>
  <si>
    <t>2015湘南化工</t>
  </si>
  <si>
    <t>2015李明忠</t>
  </si>
  <si>
    <t>2015李明忠2</t>
  </si>
  <si>
    <t>2015刘丽华2-2501</t>
  </si>
  <si>
    <t>2015王香3-138.168</t>
  </si>
  <si>
    <t>2015章贵阳2002.04</t>
  </si>
  <si>
    <t>2015鑫科特3-313.15</t>
  </si>
  <si>
    <t>外贸系统往来-房改办</t>
  </si>
  <si>
    <t>2016湘力电力电费押金</t>
  </si>
  <si>
    <t>2016彭文3-306房押金</t>
  </si>
  <si>
    <t>2016李元2-4楼装修押金</t>
  </si>
  <si>
    <t>2016澳利2-2603房押金</t>
  </si>
  <si>
    <t>2016李凌3-419房押金</t>
  </si>
  <si>
    <t>2016集贤教育2-2307</t>
  </si>
  <si>
    <t>2016霍章松2-2212房押金</t>
  </si>
  <si>
    <t>2016市场营销3-311房押金</t>
  </si>
  <si>
    <t>2016向东波2302.04.06押金</t>
  </si>
  <si>
    <t>26楼北向奥利装修押金</t>
  </si>
  <si>
    <t>胡宗保证金</t>
  </si>
  <si>
    <t>2016林辉教育3-105房押金</t>
  </si>
  <si>
    <t>2016林源碳汇3-138.148房押金</t>
  </si>
  <si>
    <t>2016佐登妮丝押金</t>
  </si>
  <si>
    <t>2016佐等妮丝水电押金</t>
  </si>
  <si>
    <t>2016徐英坚2-2509.11房押金</t>
  </si>
  <si>
    <t>2016大昌顺2-2503.5.7房押金</t>
  </si>
  <si>
    <t>2016王彪2-2204房押金</t>
  </si>
  <si>
    <t>2016明照实业3-516房押金</t>
  </si>
  <si>
    <t>2016大昌顺装修押金</t>
  </si>
  <si>
    <t>2016玖德企业3-106.108房押金</t>
  </si>
  <si>
    <t>2016周志强2-2608房押金</t>
  </si>
  <si>
    <t>2016志在四方装修押金</t>
  </si>
  <si>
    <t>2016首尔广场2-2502房押金</t>
  </si>
  <si>
    <t>2016志在四方2-2508.12.16房押金</t>
  </si>
  <si>
    <t>2016冷链物流2-2606房押金</t>
  </si>
  <si>
    <t>2016陈颖3-301房押金</t>
  </si>
  <si>
    <t>2016景天完美3-403.05房装修押金</t>
  </si>
  <si>
    <t>2016景天完美3-403.05房押金</t>
  </si>
  <si>
    <t>2016张友才3-311房押金</t>
  </si>
  <si>
    <t>2016志在四方2-2501.09.11房押金</t>
  </si>
  <si>
    <t>2016张友才3-309房押金</t>
  </si>
  <si>
    <t>2016邮政速递2-102房押金</t>
  </si>
  <si>
    <t>2016恒诺万和2-2503.05.07房押金</t>
  </si>
  <si>
    <t>2016天人安装建设</t>
  </si>
  <si>
    <t>2016汤海镔2-2503.5.7押金</t>
  </si>
  <si>
    <t>2016邵信芝2-2201房押金</t>
  </si>
  <si>
    <t>2016李宪2-2318房押金</t>
  </si>
  <si>
    <t>2016汤先政2-2206押金</t>
  </si>
  <si>
    <t>2016张友才3-314房押金</t>
  </si>
  <si>
    <t>2016付利3-112.115.116房押金</t>
  </si>
  <si>
    <t>2016陶春3-421房押金</t>
  </si>
  <si>
    <t>2016农商市场开发2-1403.05房押金</t>
  </si>
  <si>
    <t>2016名优特3-418.420房押金</t>
  </si>
  <si>
    <t>2016中宇3-518房押金</t>
  </si>
  <si>
    <t>装修押金</t>
  </si>
  <si>
    <t>余戟2-1402房押金</t>
  </si>
  <si>
    <t>龚浩3-417房押金</t>
  </si>
  <si>
    <t>天湘文化3-415房</t>
  </si>
  <si>
    <t>全景教育2-158.168房押金</t>
  </si>
  <si>
    <t>施乐达2-2303房押金</t>
  </si>
  <si>
    <t>万鸿人力资源3-506房押金</t>
  </si>
  <si>
    <t>湖湘农商农贸2-2401.3.5房押金</t>
  </si>
  <si>
    <t>国广寿康2-2518房押金</t>
  </si>
  <si>
    <t>王倩3-415房押金</t>
  </si>
  <si>
    <t>亲诚配送3-403.405房押金</t>
  </si>
  <si>
    <t>无限辉煌2-1418房押金</t>
  </si>
  <si>
    <t>林辉教育咨询3-417房押金</t>
  </si>
  <si>
    <t>环世优选3-622房押金</t>
  </si>
  <si>
    <t>一点灵犀2-2608房押金</t>
  </si>
  <si>
    <t>林辉教育3-419房押金</t>
  </si>
  <si>
    <t>对外经济合作企业协会3-310房押金</t>
  </si>
  <si>
    <t>凯苪特医药2-2307房押金</t>
  </si>
  <si>
    <t>移动互联网协会2-2404.06房押金</t>
  </si>
  <si>
    <t>万鸿人力3-504房押金</t>
  </si>
  <si>
    <t>会议展览协会2-2115房押金</t>
  </si>
  <si>
    <t>2-2408丁必容押金</t>
  </si>
  <si>
    <t>尚讯电子2-2206房</t>
  </si>
  <si>
    <t>任尔行2-2503.5.7房押金</t>
  </si>
  <si>
    <t>集贤2-2108房</t>
  </si>
  <si>
    <t>啊丽森2-2111.2113房押金</t>
  </si>
  <si>
    <t>院内潘向泉</t>
  </si>
  <si>
    <t>辉程教育3-307房押金</t>
  </si>
  <si>
    <t>亲诚配送3-418.420房</t>
  </si>
  <si>
    <t>三汇人力2-2402.15房押金</t>
  </si>
  <si>
    <t>邵信芝2-2304.06房押金</t>
  </si>
  <si>
    <t>谷森医疗3-302房押金</t>
  </si>
  <si>
    <t>国广寿康2-2502房押金</t>
  </si>
  <si>
    <t>陶春3-622房押金</t>
  </si>
  <si>
    <t>刘风岸3-421房押金</t>
  </si>
  <si>
    <t>兴湘产业2-2010房押金</t>
  </si>
  <si>
    <t>碧天环保2-2108房押金</t>
  </si>
  <si>
    <t>民营联合会</t>
  </si>
  <si>
    <t>辉程教育3-106.108房押金</t>
  </si>
  <si>
    <t>上海展慧会展2-2109.07房</t>
  </si>
  <si>
    <t>菩提心2-2106.18房押金</t>
  </si>
  <si>
    <t>新启程2-2318房押金</t>
  </si>
  <si>
    <t>诚信三湘2-2208房押金</t>
  </si>
  <si>
    <t>车库维修质保金</t>
  </si>
  <si>
    <t>森宇文化2-2204房押金</t>
  </si>
  <si>
    <t>江钟传媒2-1401房押金</t>
  </si>
  <si>
    <t>中物联物流2-2608房押金</t>
  </si>
  <si>
    <t>深圳盛安保险3-307房押金</t>
  </si>
  <si>
    <t>王丹2-1404房押金</t>
  </si>
  <si>
    <t>志在四方2-2501.11房押金</t>
  </si>
  <si>
    <t>万鸿人力3-401房押金</t>
  </si>
  <si>
    <t>深圳安展贸易2-2204房押金</t>
  </si>
  <si>
    <t>万鸿人力2-2110.2112</t>
  </si>
  <si>
    <t>桥顿文化3-618押金</t>
  </si>
  <si>
    <t>瞿家鑫3-201房押金</t>
  </si>
  <si>
    <t>熊锦3-309房</t>
  </si>
  <si>
    <t>乐氏食品2-2504.06房</t>
  </si>
  <si>
    <t>付利3-115房</t>
  </si>
  <si>
    <t>移动互联网2-2415房</t>
  </si>
  <si>
    <t>文史书局3-116.128.138.148房</t>
  </si>
  <si>
    <t>王丹2-1418房</t>
  </si>
  <si>
    <t>罗晓2-2114房</t>
  </si>
  <si>
    <t>王艳平3-306房</t>
  </si>
  <si>
    <t>吴迪2-2503.05房</t>
  </si>
  <si>
    <t>幸福生活3-320房</t>
  </si>
  <si>
    <t>对外经济合作企业协会3-307房</t>
  </si>
  <si>
    <t>锐达胡巴商务咨询2-2206房</t>
  </si>
  <si>
    <t>朗晖展示2-2408房</t>
  </si>
  <si>
    <t>瀚林教育2-2413房</t>
  </si>
  <si>
    <t>海联国际2-2602房</t>
  </si>
  <si>
    <t>湖南之窗网络文化2-2503.05.07房</t>
  </si>
  <si>
    <t>吴迪2-1401房</t>
  </si>
  <si>
    <t>鑫湘国际会展有限公司2-2404.06房</t>
  </si>
  <si>
    <t>长沙市人像摄影摄像行业协会3-317房</t>
  </si>
  <si>
    <t>曾永忠2006.2010房</t>
  </si>
  <si>
    <t>周武略2-2011.13房</t>
  </si>
  <si>
    <t>陶泓铭3-318房</t>
  </si>
  <si>
    <t>鑫湘国际会展2-2401房</t>
  </si>
  <si>
    <t>小牛威威信息科技2-2402房</t>
  </si>
  <si>
    <t>徐军3-306房</t>
  </si>
  <si>
    <t>湖南省翻译中心2-2509.11房</t>
  </si>
  <si>
    <t>养老保险原试点期间个人缴费本息一次性退还</t>
  </si>
  <si>
    <t>湖南中婴科技有限公司2-2403.5.7.9.11房</t>
  </si>
  <si>
    <t>湖南每时商贸有限公司2-2307房</t>
  </si>
  <si>
    <t>迈沐人力资源3-112.168</t>
  </si>
  <si>
    <t>黄孝风2-2303房</t>
  </si>
  <si>
    <t>湖南省摄影行业协会3-320房</t>
  </si>
  <si>
    <t>刘桔洲3-311房</t>
  </si>
  <si>
    <t>湖南中康商贸有限公司2-1717房</t>
  </si>
  <si>
    <t>唐固2-1402房</t>
  </si>
  <si>
    <t>李平平2-2104.06房</t>
  </si>
  <si>
    <t>刘新平2-2502房</t>
  </si>
  <si>
    <t>五沐阳2-2407房</t>
  </si>
  <si>
    <t>和天下传媒2-2318房</t>
  </si>
  <si>
    <t>国奥表创智能机器人3-417.419房</t>
  </si>
  <si>
    <t>鸿梦文化2-2107.09房</t>
  </si>
  <si>
    <t>博琳家政2-2102.18房</t>
  </si>
  <si>
    <t>湖南多元网络科技有限公司2-2410.12.14房</t>
  </si>
  <si>
    <t>佛山健倍立医疗器材有限公司</t>
  </si>
  <si>
    <t>中安冠盟实业3-613.618房</t>
  </si>
  <si>
    <t>鑫湘国际会展2-2415房</t>
  </si>
  <si>
    <t>宋德臣2-2501房</t>
  </si>
  <si>
    <t>健倍立医疗器械2-2302房</t>
  </si>
  <si>
    <t>和天下传媒2-2303</t>
  </si>
  <si>
    <t>蓝宇心理咨询2-2402房</t>
  </si>
  <si>
    <t>杜艳-院内门面</t>
  </si>
  <si>
    <t>湘林林下经济发展有限公司2-2304.06房</t>
  </si>
  <si>
    <t>中山泽东照明2-2011.15房</t>
  </si>
  <si>
    <t>鸿远精科信息技术3-201</t>
  </si>
  <si>
    <t>波中投资3-511.516.615房</t>
  </si>
  <si>
    <t>楚大教育信息咨询2-2201房</t>
  </si>
  <si>
    <t>湖南雷蒙光电科技2-2318房</t>
  </si>
  <si>
    <t>创金经信息科技3-501房</t>
  </si>
  <si>
    <t>美悦健身2-2层</t>
  </si>
  <si>
    <t>酷玛假期旅游咨询3-517房</t>
  </si>
  <si>
    <t>湖南文史书局3-116房</t>
  </si>
  <si>
    <t>创金经信息科技3-128.138.148房</t>
  </si>
  <si>
    <t>鑫都汇进出口3-422房</t>
  </si>
  <si>
    <t>贾凤朝综合楼208房</t>
  </si>
  <si>
    <t>深度教育2-2408房</t>
  </si>
  <si>
    <t>亦品之教育3-419房</t>
  </si>
  <si>
    <t>湖南湘企质量信息咨询服务中心2-2303</t>
  </si>
  <si>
    <t>湖南亲亲呵护贸易有限公司2-2303</t>
  </si>
  <si>
    <t>沃然能源3-309房</t>
  </si>
  <si>
    <t>三得商贸2-2203.05房</t>
  </si>
  <si>
    <t>神丰创文化传媒2-2502房</t>
  </si>
  <si>
    <t>天敬国际2-1410.12房</t>
  </si>
  <si>
    <t>湖南省摄影行业协会3-317房</t>
  </si>
  <si>
    <t>沃然能源2-1407.09房</t>
  </si>
  <si>
    <t>农商市场2-1403房</t>
  </si>
  <si>
    <t>长沙近思教育咨询2-1402房</t>
  </si>
  <si>
    <t>湖南意达富民创业咨询2-1704房</t>
  </si>
  <si>
    <t>维特进出口2-1714房</t>
  </si>
  <si>
    <t>王硕2-2206房</t>
  </si>
  <si>
    <t>潘建生2-2015房</t>
  </si>
  <si>
    <t>经纬通电子商务3-207.209房</t>
  </si>
  <si>
    <t>湘发改投资[2020]449号</t>
  </si>
  <si>
    <t>2月-4月免租</t>
  </si>
  <si>
    <t>免3个月租金</t>
  </si>
  <si>
    <t>文件尚未复印，每家公司免租申请尚未复印</t>
  </si>
  <si>
    <t>其他应付款</t>
  </si>
  <si>
    <t>住房公积金</t>
  </si>
  <si>
    <t>押金1</t>
  </si>
  <si>
    <t>押金2</t>
  </si>
  <si>
    <t>2016年押金</t>
  </si>
  <si>
    <t>2017押金</t>
  </si>
  <si>
    <t>2018押金</t>
  </si>
  <si>
    <t>2019押金</t>
  </si>
  <si>
    <t>2020押金</t>
  </si>
  <si>
    <t>维稳费</t>
  </si>
  <si>
    <t>大楼水电费</t>
  </si>
  <si>
    <t>大楼水费</t>
  </si>
  <si>
    <t>大楼电费</t>
  </si>
  <si>
    <t>二号楼水电</t>
  </si>
  <si>
    <t>2-1层水电</t>
  </si>
  <si>
    <t>2-2层水电</t>
  </si>
  <si>
    <t>2-3层水电</t>
  </si>
  <si>
    <t>2-4层水电</t>
  </si>
  <si>
    <t>2-5层水电</t>
  </si>
  <si>
    <t>2-6层水电</t>
  </si>
  <si>
    <t>2-7层水电</t>
  </si>
  <si>
    <t>2-8层水电</t>
  </si>
  <si>
    <t>2-9层水电</t>
  </si>
  <si>
    <t>2-10层水电</t>
  </si>
  <si>
    <t>2-11层水电</t>
  </si>
  <si>
    <t>2-12层水电</t>
  </si>
  <si>
    <t>2-13层水电</t>
  </si>
  <si>
    <t>2-14层水电</t>
  </si>
  <si>
    <t>2-15层水电</t>
  </si>
  <si>
    <t>2-16层水电</t>
  </si>
  <si>
    <t>2-17层水电</t>
  </si>
  <si>
    <t>2-18层水电</t>
  </si>
  <si>
    <t>2-19层水电</t>
  </si>
  <si>
    <t>2-20层水电</t>
  </si>
  <si>
    <t>2-21层水电</t>
  </si>
  <si>
    <t>2-22层水电</t>
  </si>
  <si>
    <t>2-23层水电</t>
  </si>
  <si>
    <t>2-24层水电</t>
  </si>
  <si>
    <t>2-25层水电</t>
  </si>
  <si>
    <t>2-26层水电</t>
  </si>
  <si>
    <t>三号楼水电</t>
  </si>
  <si>
    <t>3-1层水电</t>
  </si>
  <si>
    <t>3-2层水电</t>
  </si>
  <si>
    <t>3-3层水电</t>
  </si>
  <si>
    <t>3-4层水电</t>
  </si>
  <si>
    <t>3-5层水电</t>
  </si>
  <si>
    <t>3-6层水电</t>
  </si>
  <si>
    <t>一号楼水电</t>
  </si>
  <si>
    <t>周志敏收水电</t>
  </si>
  <si>
    <t>展厅水电</t>
  </si>
  <si>
    <t>1-4层水电</t>
  </si>
  <si>
    <t>1-5层水电</t>
  </si>
  <si>
    <t>其它水电</t>
  </si>
  <si>
    <t>怡盛门面</t>
  </si>
  <si>
    <t>1-6层水电</t>
  </si>
  <si>
    <t>1-厅机关水电</t>
  </si>
  <si>
    <t>空调水电</t>
  </si>
  <si>
    <t>2-1层空调</t>
  </si>
  <si>
    <t>2-2层空调</t>
  </si>
  <si>
    <t>2-3层空调</t>
  </si>
  <si>
    <t>2-4层空调</t>
  </si>
  <si>
    <t>2-5层空调</t>
  </si>
  <si>
    <t>2-6层空调</t>
  </si>
  <si>
    <t>2-7层空调</t>
  </si>
  <si>
    <t>2-8层空调</t>
  </si>
  <si>
    <t>2-9层空调</t>
  </si>
  <si>
    <t>2-10层空调</t>
  </si>
  <si>
    <t>2-11层空调</t>
  </si>
  <si>
    <t>2-12层空调</t>
  </si>
  <si>
    <t>2-13层空调</t>
  </si>
  <si>
    <t>2-14层空调</t>
  </si>
  <si>
    <t>2-15层空调</t>
  </si>
  <si>
    <t>2-16层空调</t>
  </si>
  <si>
    <t>2-17层空调</t>
  </si>
  <si>
    <t>2-18层空调</t>
  </si>
  <si>
    <t>2-19层空调</t>
  </si>
  <si>
    <t>2-20层空调</t>
  </si>
  <si>
    <t>2-21层空调</t>
  </si>
  <si>
    <t>2-22层空调</t>
  </si>
  <si>
    <t>2-23层空调</t>
  </si>
  <si>
    <t>2-24层空调</t>
  </si>
  <si>
    <t>2-25层空调</t>
  </si>
  <si>
    <t>2-26层空调</t>
  </si>
  <si>
    <t>3-1层空调</t>
  </si>
  <si>
    <t>3-2层空调</t>
  </si>
  <si>
    <t>3-3层空调</t>
  </si>
  <si>
    <t>3-4层空调</t>
  </si>
  <si>
    <t>3-5层空调</t>
  </si>
  <si>
    <t>3-6层空调</t>
  </si>
  <si>
    <t>1-4层空调</t>
  </si>
  <si>
    <t>1-5层空调</t>
  </si>
  <si>
    <t>燃气费</t>
  </si>
  <si>
    <t>1-厅机关空调</t>
  </si>
  <si>
    <t>大院水电费</t>
  </si>
  <si>
    <t>水费</t>
  </si>
  <si>
    <t>电费</t>
  </si>
  <si>
    <t>大院物管费</t>
  </si>
  <si>
    <t>社保返还</t>
  </si>
  <si>
    <t>职业年金</t>
  </si>
  <si>
    <t>工会会费</t>
  </si>
  <si>
    <t>职工交社保</t>
  </si>
  <si>
    <t>养老保险</t>
  </si>
  <si>
    <t>医疗保险</t>
  </si>
  <si>
    <t>失业保险</t>
  </si>
  <si>
    <t>生育保险</t>
  </si>
  <si>
    <t>其他款项</t>
  </si>
  <si>
    <t>委托拍卖标的清单</t>
  </si>
  <si>
    <t>标的名称（租赁房号）</t>
  </si>
  <si>
    <t>面积（㎡）</t>
  </si>
  <si>
    <t>现评估价（元/㎡·月)</t>
  </si>
  <si>
    <t>委托底价
元/月</t>
  </si>
  <si>
    <t>起拍价
年租金（元）</t>
  </si>
  <si>
    <t>月物业费</t>
  </si>
  <si>
    <t>月水电费</t>
  </si>
  <si>
    <t>原押金</t>
  </si>
  <si>
    <t>押金
（元）</t>
  </si>
  <si>
    <t>湖南省商务厅2号楼17层1号、10号、15号房</t>
  </si>
  <si>
    <t>有原租户在使用</t>
  </si>
  <si>
    <t>湖南省商务厅2号楼17层3号、5号房</t>
  </si>
  <si>
    <t>原租赁合同2021年8月31号到期</t>
  </si>
  <si>
    <t>湖南省商务厅2号楼17层6号房</t>
  </si>
  <si>
    <t>湖南省商务厅2号楼17层4号房</t>
  </si>
  <si>
    <t>湖南省商务厅2号楼17层8号房</t>
  </si>
  <si>
    <t>湖南省商务厅2号楼17层12号房</t>
  </si>
  <si>
    <t>湖南省商务厅2号楼17层7号、11号、13号房</t>
  </si>
  <si>
    <t>湖南省商务厅2号楼17层9号房</t>
  </si>
  <si>
    <t>湖南省商务厅2号楼17层14号房</t>
  </si>
  <si>
    <t>湖南省商务厅2号楼17层16号房</t>
  </si>
  <si>
    <t>原租赁合同2021年9月15号到期</t>
  </si>
  <si>
    <t>湖南省商务厅2号楼17层2号房</t>
  </si>
  <si>
    <t>空置</t>
  </si>
  <si>
    <t>湖南省商务厅2号楼20层3号、5号、7号、9号房</t>
  </si>
  <si>
    <t>湖南省商务厅2号楼20层2号、4号房</t>
  </si>
  <si>
    <t>湖南省商务厅2号楼20层6号房</t>
  </si>
  <si>
    <t>湖南省商务厅2号楼20层1号、10号房</t>
  </si>
  <si>
    <t>湖南省商务厅2号楼20层8号、12号、14号房</t>
  </si>
  <si>
    <t>湖南省商务厅2号楼20层11号、13号房</t>
  </si>
  <si>
    <t>湖南省商务厅2号楼20层15号房</t>
  </si>
  <si>
    <t>湖南省商务厅2号楼21层2号、4号、15号房</t>
  </si>
  <si>
    <t>湖南省商务厅2号楼21层6号房</t>
  </si>
  <si>
    <t>湖南省商务厅2号楼21层7号、9号房</t>
  </si>
  <si>
    <t>湖南省商务厅2号楼21层8号房</t>
  </si>
  <si>
    <t>湖南省商务厅2号楼21层10号、12号房</t>
  </si>
  <si>
    <t>湖南省商务厅2号楼21层11号、13号房</t>
  </si>
  <si>
    <t>湖南省商务厅2号楼21层14号房</t>
  </si>
  <si>
    <t>湖南省商务厅2号楼21层1号、3号、5号房</t>
  </si>
  <si>
    <t>湖南省商务厅2号楼22层1号房</t>
  </si>
  <si>
    <t>湖南省商务厅2号楼22层3号、5号房</t>
  </si>
  <si>
    <t>湖南省商务厅2号楼22层6号房</t>
  </si>
  <si>
    <t>湖南省商务厅2号楼22层7号、9号、10号、11号、13号房</t>
  </si>
  <si>
    <t>湖南省商务厅2号楼22层2号、15号房</t>
  </si>
  <si>
    <t>湖南省商务厅2号楼22层4号、8号房</t>
  </si>
  <si>
    <t>湖南省商务厅2号楼22层12号房</t>
  </si>
  <si>
    <t>湖南省商务厅2号楼22层14号房</t>
  </si>
  <si>
    <t>湖南省商务厅2号楼23层1号房</t>
  </si>
  <si>
    <t>湖南省商务厅2号楼23层2号、4号、6号房</t>
  </si>
  <si>
    <t>湖南省商务厅2号楼23层3号、7号房</t>
  </si>
  <si>
    <t>湖南省商务厅2号楼23层5号房</t>
  </si>
  <si>
    <t>湖南省工业品进出口公司</t>
  </si>
  <si>
    <t>湖南省商务厅2号楼23层8号、10号、12号、14号房</t>
  </si>
  <si>
    <t>湖南省商务厅2号楼23层9号、11号、13号房</t>
  </si>
  <si>
    <t>湖南省商务厅2号楼23层15号房</t>
  </si>
  <si>
    <t>湖南省商务厅2号楼24层15号房</t>
  </si>
  <si>
    <t>湖南省商务厅2号楼24层4号、6号房</t>
  </si>
  <si>
    <t>湖南省商务厅2号楼24层1号房</t>
  </si>
  <si>
    <t>湖南省商务厅2号楼24层3号、5号、9号、11号房</t>
  </si>
  <si>
    <t>湖南省商务厅2号楼24层10号、12号房</t>
  </si>
  <si>
    <t>湖南省商务厅2号楼24层14号房</t>
  </si>
  <si>
    <t>湖南省商务厅2号楼24层7号房</t>
  </si>
  <si>
    <t>湖南省商务厅2号楼24层8号房</t>
  </si>
  <si>
    <t>湖南省商务厅2号楼24层2号房</t>
  </si>
  <si>
    <t>湖南省商务厅2号楼24层13号房</t>
  </si>
  <si>
    <t>湖南省商务厅2号楼25层12号、14号房</t>
  </si>
  <si>
    <t>航铁集团南方有限公司</t>
  </si>
  <si>
    <t>湖南省商务厅2号楼25层8号房</t>
  </si>
  <si>
    <t>湖南省商务厅2号楼25层3号、5号、7号房</t>
  </si>
  <si>
    <t>湖南省商务厅2号楼25层4号、6号房</t>
  </si>
  <si>
    <t>湖南省商务厅2号楼25层2号房</t>
  </si>
  <si>
    <t>湖南省商务厅2号楼25层15号房</t>
  </si>
  <si>
    <t>湖南省商务厅2号楼25层9号、11号房</t>
  </si>
  <si>
    <t>湖南省商务厅2号楼25层10号房</t>
  </si>
  <si>
    <t>湖南省商务厅2号楼25层13号房</t>
  </si>
  <si>
    <t>湖南省商务厅2号楼25层1号房</t>
  </si>
  <si>
    <t>湖南澳利供应链管理有限公司</t>
  </si>
  <si>
    <t>湖南省商务厅2号楼26层1号房</t>
  </si>
  <si>
    <t>湖南澳利经贸发展有限公司</t>
  </si>
  <si>
    <t>湖南省商务厅2号楼26层3号、5号、7号、9号、11号、13号房</t>
  </si>
  <si>
    <t>湖南省商务厅2号楼26层2号房</t>
  </si>
  <si>
    <t>湖南省商务厅2号楼26层10号、12号、14号房</t>
  </si>
  <si>
    <t>湖南省商务厅2号楼26层4号、15号房</t>
  </si>
  <si>
    <t>湖南省商务厅2号楼26层6号房</t>
  </si>
  <si>
    <t>湖南省商务厅2号楼26层8号房</t>
  </si>
  <si>
    <t>湖南省商务厅3号楼1层6号、8号、17号房</t>
  </si>
  <si>
    <t>湖南省商务厅3号楼1层15号房</t>
  </si>
  <si>
    <t>湖南省商务厅3号楼2层3号、5号、15号、17号房</t>
  </si>
  <si>
    <t>湖南省商务厅3号楼3层1号房</t>
  </si>
  <si>
    <t>湖南省商务厅3号楼3层2号房</t>
  </si>
  <si>
    <t>湖南省商务厅3号楼3层6号房</t>
  </si>
  <si>
    <t>湖南省商务厅3号楼3层7号、8号房</t>
  </si>
  <si>
    <t>湖南省商务厅3号楼3层11号房</t>
  </si>
  <si>
    <t>湖南省商务厅3号楼3层9号房</t>
  </si>
  <si>
    <t>湖南省商务厅3号楼3层10号房</t>
  </si>
  <si>
    <t>湖南省商务厅3号楼3层13号、15号房</t>
  </si>
  <si>
    <t>湖南省商务厅3号楼3层14号房</t>
  </si>
  <si>
    <t>湖南省商务厅3号楼3层16号房</t>
  </si>
  <si>
    <t>湖南省商务厅3号楼3层17号房</t>
  </si>
  <si>
    <t>湖南省商务厅3号楼3层18号房</t>
  </si>
  <si>
    <t>湖南省商务厅3号楼3层19号房</t>
  </si>
  <si>
    <t>湖南省商务厅3号楼3层20号房</t>
  </si>
  <si>
    <t>湖南省商务厅3号楼4层1号房</t>
  </si>
  <si>
    <t>湖南省商务厅3号楼4层5号房</t>
  </si>
  <si>
    <t>湖南省商务厅3号楼4层3号房</t>
  </si>
  <si>
    <t>湖南省商务厅3号楼4层18号、20号房</t>
  </si>
  <si>
    <t>胡俊宇</t>
  </si>
  <si>
    <t>湖南省商务厅3号楼4层15号房</t>
  </si>
  <si>
    <t>湖南省商务厅3号楼4层21号房</t>
  </si>
  <si>
    <t>湖南省商务厅3号楼4层17号房</t>
  </si>
  <si>
    <t>湖南省商务厅3号楼4层19号房</t>
  </si>
  <si>
    <t>湖南省商务厅3号楼4层22号房</t>
  </si>
  <si>
    <t>湖南省商务厅3号楼5层1号房</t>
  </si>
  <si>
    <t>湖南省商务厅3号楼5层7号房</t>
  </si>
  <si>
    <t>湖南省商务厅3号楼5层3号、4号、5号、6号、8号房</t>
  </si>
  <si>
    <t>湖南省商务厅3号楼5层17号房</t>
  </si>
  <si>
    <t>湖南省商务厅3号楼5层11号、16号房，6层15号房</t>
  </si>
  <si>
    <t>湖南省商务厅3号楼5层10号房</t>
  </si>
  <si>
    <t>湖南省商务厅3号楼5层13号、15号房</t>
  </si>
  <si>
    <t>湖南省商务厅3号楼6层22号房</t>
  </si>
  <si>
    <t>湖南省商务厅3号楼6层3号、5号房</t>
  </si>
  <si>
    <t>湖南省商务厅3号楼6层7号、9号房</t>
  </si>
  <si>
    <t>湖南省商务厅3号楼6层13号、18号房</t>
  </si>
  <si>
    <t>合计</t>
  </si>
  <si>
    <t>注：1、以上所有标的的物业管理费为5元/㎡/月，由物业管理公司收取。
    2、以上所有标的的水电费按5元/㎡/月收取。
    3、空调费另行计算收取。
    4、租金不包括水电费、物业费和空调费用。</t>
  </si>
  <si>
    <t>湖南赛德拍卖有限责任公司</t>
  </si>
  <si>
    <t>2021年8月12日</t>
  </si>
  <si>
    <t xml:space="preserve">2021年7月28日
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</si>
</sst>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_ "/>
    <numFmt numFmtId="178" formatCode="#,##0.00_ "/>
    <numFmt numFmtId="179" formatCode="0.00_);[Red]\(0.00\)"/>
    <numFmt numFmtId="180" formatCode="0.00_ "/>
    <numFmt numFmtId="181" formatCode="yyyy/m/d;@"/>
  </numFmts>
  <fonts count="32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20"/>
      <color indexed="8"/>
      <name val="方正小标宋简体"/>
      <charset val="134"/>
    </font>
    <font>
      <sz val="20"/>
      <color rgb="FFFF0000"/>
      <name val="方正小标宋简体"/>
      <charset val="134"/>
    </font>
    <font>
      <b/>
      <sz val="12"/>
      <color rgb="FFFF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2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9" borderId="21" applyNumberFormat="0" applyAlignment="0" applyProtection="0">
      <alignment vertical="center"/>
    </xf>
    <xf numFmtId="0" fontId="28" fillId="19" borderId="25" applyNumberFormat="0" applyAlignment="0" applyProtection="0">
      <alignment vertical="center"/>
    </xf>
    <xf numFmtId="0" fontId="13" fillId="10" borderId="1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/>
    <xf numFmtId="43" fontId="11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/>
  </cellStyleXfs>
  <cellXfs count="2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177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176" fontId="2" fillId="0" borderId="0" xfId="0" applyNumberFormat="1" applyFont="1" applyFill="1" applyBorder="1" applyAlignment="1">
      <alignment horizontal="center" vertical="center"/>
    </xf>
    <xf numFmtId="0" fontId="7" fillId="0" borderId="0" xfId="49" applyFont="1"/>
    <xf numFmtId="0" fontId="7" fillId="0" borderId="0" xfId="49" applyFont="1" applyBorder="1"/>
    <xf numFmtId="0" fontId="8" fillId="0" borderId="1" xfId="49" applyFont="1" applyBorder="1" applyAlignment="1">
      <alignment horizontal="left" vertical="center"/>
    </xf>
    <xf numFmtId="0" fontId="8" fillId="0" borderId="5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43" fontId="8" fillId="0" borderId="1" xfId="50" applyFont="1" applyBorder="1" applyAlignment="1">
      <alignment horizontal="center" vertical="center"/>
    </xf>
    <xf numFmtId="0" fontId="8" fillId="0" borderId="6" xfId="49" applyFont="1" applyBorder="1" applyAlignment="1">
      <alignment horizontal="center" vertical="center"/>
    </xf>
    <xf numFmtId="0" fontId="7" fillId="0" borderId="1" xfId="49" applyFont="1" applyBorder="1" applyAlignment="1">
      <alignment horizontal="left" vertical="center"/>
    </xf>
    <xf numFmtId="0" fontId="7" fillId="0" borderId="1" xfId="49" applyFont="1" applyBorder="1" applyAlignment="1">
      <alignment vertical="center"/>
    </xf>
    <xf numFmtId="43" fontId="7" fillId="0" borderId="1" xfId="50" applyFont="1" applyBorder="1">
      <alignment vertical="center"/>
    </xf>
    <xf numFmtId="0" fontId="7" fillId="3" borderId="1" xfId="49" applyFont="1" applyFill="1" applyBorder="1" applyAlignment="1">
      <alignment horizontal="left" vertical="center"/>
    </xf>
    <xf numFmtId="0" fontId="7" fillId="3" borderId="1" xfId="49" applyFont="1" applyFill="1" applyBorder="1" applyAlignment="1">
      <alignment vertical="center"/>
    </xf>
    <xf numFmtId="43" fontId="7" fillId="3" borderId="1" xfId="50" applyFont="1" applyFill="1" applyBorder="1">
      <alignment vertical="center"/>
    </xf>
    <xf numFmtId="0" fontId="7" fillId="4" borderId="1" xfId="49" applyFont="1" applyFill="1" applyBorder="1" applyAlignment="1">
      <alignment horizontal="left" vertical="center"/>
    </xf>
    <xf numFmtId="0" fontId="7" fillId="4" borderId="1" xfId="49" applyFont="1" applyFill="1" applyBorder="1" applyAlignment="1">
      <alignment vertical="center"/>
    </xf>
    <xf numFmtId="43" fontId="7" fillId="4" borderId="1" xfId="50" applyFont="1" applyFill="1" applyBorder="1">
      <alignment vertical="center"/>
    </xf>
    <xf numFmtId="43" fontId="8" fillId="0" borderId="7" xfId="50" applyFont="1" applyBorder="1" applyAlignment="1">
      <alignment horizontal="center" vertical="center"/>
    </xf>
    <xf numFmtId="43" fontId="7" fillId="0" borderId="7" xfId="50" applyFont="1" applyBorder="1">
      <alignment vertical="center"/>
    </xf>
    <xf numFmtId="43" fontId="7" fillId="4" borderId="7" xfId="50" applyFont="1" applyFill="1" applyBorder="1">
      <alignment vertical="center"/>
    </xf>
    <xf numFmtId="0" fontId="0" fillId="0" borderId="0" xfId="0" applyFont="1">
      <alignment vertical="center"/>
    </xf>
    <xf numFmtId="0" fontId="0" fillId="3" borderId="0" xfId="0" applyFill="1">
      <alignment vertical="center"/>
    </xf>
    <xf numFmtId="43" fontId="8" fillId="0" borderId="7" xfId="50" applyFont="1" applyFill="1" applyBorder="1" applyAlignment="1">
      <alignment horizontal="center" vertical="center"/>
    </xf>
    <xf numFmtId="43" fontId="7" fillId="0" borderId="1" xfId="8" applyFont="1" applyBorder="1">
      <alignment vertical="center"/>
    </xf>
    <xf numFmtId="0" fontId="0" fillId="0" borderId="0" xfId="0" applyFont="1" applyFill="1" applyBorder="1">
      <alignment vertical="center"/>
    </xf>
    <xf numFmtId="43" fontId="7" fillId="3" borderId="1" xfId="8" applyFont="1" applyFill="1" applyBorder="1">
      <alignment vertical="center"/>
    </xf>
    <xf numFmtId="43" fontId="7" fillId="4" borderId="1" xfId="8" applyFont="1" applyFill="1" applyBorder="1">
      <alignment vertical="center"/>
    </xf>
    <xf numFmtId="43" fontId="0" fillId="0" borderId="0" xfId="8" applyFont="1">
      <alignment vertical="center"/>
    </xf>
    <xf numFmtId="0" fontId="7" fillId="3" borderId="0" xfId="0" applyFont="1" applyFill="1">
      <alignment vertical="center"/>
    </xf>
    <xf numFmtId="0" fontId="7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6" borderId="0" xfId="0" applyFont="1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8" applyFo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3" fontId="7" fillId="0" borderId="1" xfId="8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8" fontId="7" fillId="0" borderId="1" xfId="8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178" fontId="7" fillId="3" borderId="1" xfId="8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horizontal="center" vertical="center"/>
    </xf>
    <xf numFmtId="178" fontId="7" fillId="5" borderId="1" xfId="8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8" fontId="7" fillId="0" borderId="1" xfId="0" applyNumberFormat="1" applyFont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3" borderId="1" xfId="0" applyNumberFormat="1" applyFont="1" applyFill="1" applyBorder="1" applyAlignment="1">
      <alignment vertical="center"/>
    </xf>
    <xf numFmtId="178" fontId="7" fillId="3" borderId="0" xfId="0" applyNumberFormat="1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178" fontId="7" fillId="5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/>
    <xf numFmtId="178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Border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49" fontId="7" fillId="6" borderId="1" xfId="0" applyNumberFormat="1" applyFont="1" applyFill="1" applyBorder="1" applyAlignment="1">
      <alignment horizontal="center" vertical="center"/>
    </xf>
    <xf numFmtId="178" fontId="7" fillId="6" borderId="1" xfId="8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178" fontId="7" fillId="6" borderId="1" xfId="0" applyNumberFormat="1" applyFont="1" applyFill="1" applyBorder="1" applyAlignment="1">
      <alignment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5" borderId="1" xfId="0" applyFont="1" applyFill="1" applyBorder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78" fontId="7" fillId="5" borderId="1" xfId="0" applyNumberFormat="1" applyFont="1" applyFill="1" applyBorder="1" applyAlignment="1" applyProtection="1">
      <alignment vertical="center"/>
    </xf>
    <xf numFmtId="49" fontId="7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8" applyNumberFormat="1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80" fontId="7" fillId="0" borderId="1" xfId="0" applyNumberFormat="1" applyFont="1" applyBorder="1" applyAlignment="1">
      <alignment horizontal="center" vertical="center"/>
    </xf>
    <xf numFmtId="178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 applyProtection="1">
      <alignment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49" fontId="7" fillId="0" borderId="0" xfId="0" applyNumberFormat="1" applyFont="1" applyAlignment="1">
      <alignment horizontal="center" vertical="center"/>
    </xf>
    <xf numFmtId="43" fontId="7" fillId="0" borderId="0" xfId="8" applyFont="1" applyAlignment="1">
      <alignment horizontal="right" vertical="center"/>
    </xf>
    <xf numFmtId="181" fontId="7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3" fontId="7" fillId="0" borderId="9" xfId="8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9" fillId="7" borderId="10" xfId="0" applyFont="1" applyFill="1" applyBorder="1" applyAlignment="1">
      <alignment vertical="center"/>
    </xf>
    <xf numFmtId="0" fontId="7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78" fontId="9" fillId="7" borderId="1" xfId="8" applyNumberFormat="1" applyFont="1" applyFill="1" applyBorder="1" applyAlignment="1">
      <alignment vertical="center"/>
    </xf>
    <xf numFmtId="178" fontId="7" fillId="7" borderId="1" xfId="8" applyNumberFormat="1" applyFont="1" applyFill="1" applyBorder="1" applyAlignment="1">
      <alignment vertical="center"/>
    </xf>
    <xf numFmtId="0" fontId="7" fillId="7" borderId="10" xfId="0" applyFont="1" applyFill="1" applyBorder="1">
      <alignment vertical="center"/>
    </xf>
    <xf numFmtId="49" fontId="7" fillId="7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7" fillId="0" borderId="0" xfId="8" applyFont="1" applyBorder="1" applyAlignment="1">
      <alignment horizontal="right" vertical="center"/>
    </xf>
    <xf numFmtId="43" fontId="7" fillId="0" borderId="0" xfId="8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78" fontId="9" fillId="0" borderId="1" xfId="8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3" borderId="10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13" xfId="0" applyNumberFormat="1" applyFont="1" applyBorder="1" applyAlignment="1">
      <alignment horizontal="center" vertical="center"/>
    </xf>
    <xf numFmtId="181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7" fillId="0" borderId="14" xfId="0" applyNumberFormat="1" applyFont="1" applyBorder="1" applyAlignment="1">
      <alignment vertical="center"/>
    </xf>
    <xf numFmtId="181" fontId="7" fillId="0" borderId="3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78" fontId="9" fillId="7" borderId="14" xfId="8" applyNumberFormat="1" applyFont="1" applyFill="1" applyBorder="1" applyAlignment="1">
      <alignment vertical="center"/>
    </xf>
    <xf numFmtId="181" fontId="9" fillId="7" borderId="3" xfId="8" applyNumberFormat="1" applyFont="1" applyFill="1" applyBorder="1" applyAlignment="1">
      <alignment vertical="center"/>
    </xf>
    <xf numFmtId="181" fontId="9" fillId="7" borderId="1" xfId="8" applyNumberFormat="1" applyFont="1" applyFill="1" applyBorder="1" applyAlignment="1">
      <alignment vertical="center"/>
    </xf>
    <xf numFmtId="43" fontId="7" fillId="7" borderId="1" xfId="8" applyFont="1" applyFill="1" applyBorder="1">
      <alignment vertical="center"/>
    </xf>
    <xf numFmtId="0" fontId="7" fillId="7" borderId="0" xfId="0" applyFont="1" applyFill="1">
      <alignment vertical="center"/>
    </xf>
    <xf numFmtId="43" fontId="7" fillId="7" borderId="0" xfId="8" applyFont="1" applyFill="1">
      <alignment vertical="center"/>
    </xf>
    <xf numFmtId="178" fontId="7" fillId="7" borderId="1" xfId="0" applyNumberFormat="1" applyFont="1" applyFill="1" applyBorder="1" applyAlignment="1" applyProtection="1">
      <alignment vertical="center"/>
    </xf>
    <xf numFmtId="178" fontId="7" fillId="7" borderId="14" xfId="0" applyNumberFormat="1" applyFont="1" applyFill="1" applyBorder="1" applyAlignment="1">
      <alignment vertical="center"/>
    </xf>
    <xf numFmtId="181" fontId="7" fillId="7" borderId="3" xfId="0" applyNumberFormat="1" applyFont="1" applyFill="1" applyBorder="1" applyAlignment="1">
      <alignment vertical="center"/>
    </xf>
    <xf numFmtId="181" fontId="7" fillId="7" borderId="1" xfId="0" applyNumberFormat="1" applyFont="1" applyFill="1" applyBorder="1" applyAlignment="1">
      <alignment vertical="center"/>
    </xf>
    <xf numFmtId="178" fontId="7" fillId="7" borderId="1" xfId="0" applyNumberFormat="1" applyFont="1" applyFill="1" applyBorder="1" applyAlignment="1">
      <alignment vertical="center"/>
    </xf>
    <xf numFmtId="178" fontId="7" fillId="0" borderId="14" xfId="0" applyNumberFormat="1" applyFont="1" applyFill="1" applyBorder="1" applyAlignment="1">
      <alignment vertical="center"/>
    </xf>
    <xf numFmtId="181" fontId="7" fillId="0" borderId="3" xfId="0" applyNumberFormat="1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43" fontId="7" fillId="0" borderId="1" xfId="8" applyFont="1" applyFill="1" applyBorder="1" applyAlignment="1">
      <alignment horizontal="center" vertical="center"/>
    </xf>
    <xf numFmtId="43" fontId="7" fillId="0" borderId="0" xfId="8" applyFont="1" applyFill="1">
      <alignment vertical="center"/>
    </xf>
    <xf numFmtId="43" fontId="7" fillId="7" borderId="1" xfId="8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181" fontId="7" fillId="0" borderId="0" xfId="0" applyNumberFormat="1" applyFont="1" applyBorder="1" applyAlignment="1">
      <alignment horizontal="left" vertical="center"/>
    </xf>
    <xf numFmtId="178" fontId="9" fillId="0" borderId="14" xfId="0" applyNumberFormat="1" applyFont="1" applyFill="1" applyBorder="1" applyAlignment="1">
      <alignment vertical="center"/>
    </xf>
    <xf numFmtId="181" fontId="9" fillId="0" borderId="3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43" fontId="9" fillId="0" borderId="1" xfId="8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vertical="center"/>
    </xf>
    <xf numFmtId="178" fontId="7" fillId="0" borderId="0" xfId="0" applyNumberFormat="1" applyFont="1">
      <alignment vertical="center"/>
    </xf>
    <xf numFmtId="178" fontId="7" fillId="3" borderId="14" xfId="0" applyNumberFormat="1" applyFont="1" applyFill="1" applyBorder="1" applyAlignment="1">
      <alignment vertical="center"/>
    </xf>
    <xf numFmtId="181" fontId="7" fillId="3" borderId="3" xfId="0" applyNumberFormat="1" applyFont="1" applyFill="1" applyBorder="1" applyAlignment="1">
      <alignment vertical="center"/>
    </xf>
    <xf numFmtId="181" fontId="7" fillId="3" borderId="1" xfId="0" applyNumberFormat="1" applyFont="1" applyFill="1" applyBorder="1" applyAlignment="1">
      <alignment vertical="center"/>
    </xf>
    <xf numFmtId="43" fontId="7" fillId="3" borderId="1" xfId="8" applyFont="1" applyFill="1" applyBorder="1" applyAlignment="1">
      <alignment horizontal="center" vertical="center"/>
    </xf>
    <xf numFmtId="43" fontId="7" fillId="0" borderId="1" xfId="8" applyFont="1" applyBorder="1" applyAlignment="1">
      <alignment horizontal="center" vertical="center" wrapText="1"/>
    </xf>
    <xf numFmtId="43" fontId="7" fillId="7" borderId="1" xfId="8" applyFont="1" applyFill="1" applyBorder="1" applyAlignment="1">
      <alignment vertical="center"/>
    </xf>
    <xf numFmtId="43" fontId="7" fillId="7" borderId="1" xfId="8" applyFont="1" applyFill="1" applyBorder="1" applyAlignment="1" applyProtection="1">
      <alignment vertical="center"/>
    </xf>
    <xf numFmtId="178" fontId="7" fillId="7" borderId="1" xfId="0" applyNumberFormat="1" applyFont="1" applyFill="1" applyBorder="1" applyAlignment="1" applyProtection="1"/>
    <xf numFmtId="43" fontId="9" fillId="0" borderId="0" xfId="8" applyFont="1" applyFill="1">
      <alignment vertical="center"/>
    </xf>
    <xf numFmtId="43" fontId="7" fillId="3" borderId="0" xfId="8" applyFont="1" applyFill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178" fontId="7" fillId="3" borderId="1" xfId="0" applyNumberFormat="1" applyFont="1" applyFill="1" applyBorder="1" applyAlignment="1" applyProtection="1">
      <alignment vertical="center"/>
    </xf>
    <xf numFmtId="0" fontId="7" fillId="3" borderId="1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10" xfId="0" applyFont="1" applyFill="1" applyBorder="1" applyAlignment="1">
      <alignment horizontal="left" vertical="center"/>
    </xf>
    <xf numFmtId="4" fontId="0" fillId="3" borderId="1" xfId="0" applyNumberFormat="1" applyFill="1" applyBorder="1" applyAlignment="1">
      <alignment vertical="center" wrapText="1"/>
    </xf>
    <xf numFmtId="178" fontId="7" fillId="3" borderId="0" xfId="0" applyNumberFormat="1" applyFont="1" applyFill="1">
      <alignment vertical="center"/>
    </xf>
    <xf numFmtId="43" fontId="0" fillId="3" borderId="0" xfId="8" applyFont="1" applyFill="1">
      <alignment vertical="center"/>
    </xf>
    <xf numFmtId="0" fontId="9" fillId="0" borderId="10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43" fontId="7" fillId="0" borderId="1" xfId="8" applyFont="1" applyFill="1" applyBorder="1" applyAlignment="1">
      <alignment horizontal="right" vertical="center"/>
    </xf>
    <xf numFmtId="43" fontId="7" fillId="0" borderId="1" xfId="8" applyFont="1" applyFill="1" applyBorder="1">
      <alignment vertical="center"/>
    </xf>
    <xf numFmtId="178" fontId="7" fillId="0" borderId="1" xfId="8" applyNumberFormat="1" applyFont="1" applyFill="1" applyBorder="1">
      <alignment vertical="center"/>
    </xf>
    <xf numFmtId="178" fontId="7" fillId="0" borderId="14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>
      <alignment vertical="center"/>
    </xf>
    <xf numFmtId="178" fontId="9" fillId="0" borderId="14" xfId="8" applyNumberFormat="1" applyFont="1" applyFill="1" applyBorder="1" applyAlignment="1">
      <alignment vertical="center"/>
    </xf>
    <xf numFmtId="181" fontId="9" fillId="0" borderId="3" xfId="8" applyNumberFormat="1" applyFont="1" applyFill="1" applyBorder="1" applyAlignment="1">
      <alignment vertical="center"/>
    </xf>
    <xf numFmtId="181" fontId="9" fillId="0" borderId="1" xfId="8" applyNumberFormat="1" applyFont="1" applyFill="1" applyBorder="1" applyAlignment="1">
      <alignment vertical="center"/>
    </xf>
    <xf numFmtId="43" fontId="0" fillId="0" borderId="0" xfId="8" applyFont="1" applyFill="1">
      <alignment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8" fontId="7" fillId="0" borderId="17" xfId="8" applyNumberFormat="1" applyFont="1" applyFill="1" applyBorder="1" applyAlignment="1">
      <alignment vertical="center"/>
    </xf>
    <xf numFmtId="178" fontId="7" fillId="0" borderId="18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4" fontId="2" fillId="0" borderId="0" xfId="0" applyNumberFormat="1" applyFont="1">
      <alignment vertical="center"/>
    </xf>
    <xf numFmtId="178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1" xfId="8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>
      <alignment vertical="center"/>
    </xf>
    <xf numFmtId="4" fontId="7" fillId="0" borderId="0" xfId="0" applyNumberFormat="1" applyFont="1">
      <alignment vertical="center"/>
    </xf>
    <xf numFmtId="43" fontId="7" fillId="0" borderId="0" xfId="0" applyNumberFormat="1" applyFont="1">
      <alignment vertical="center"/>
    </xf>
    <xf numFmtId="4" fontId="7" fillId="4" borderId="0" xfId="0" applyNumberFormat="1" applyFont="1" applyFill="1">
      <alignment vertical="center"/>
    </xf>
    <xf numFmtId="43" fontId="7" fillId="4" borderId="0" xfId="0" applyNumberFormat="1" applyFont="1" applyFill="1">
      <alignment vertical="center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3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  <cellStyle name="千位分隔 2 2" xfId="51"/>
  </cellStyle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8"/>
  <sheetViews>
    <sheetView workbookViewId="0">
      <pane ySplit="1" topLeftCell="A2" activePane="bottomLeft" state="frozen"/>
      <selection/>
      <selection pane="bottomLeft" activeCell="G16" sqref="A16:G17"/>
    </sheetView>
  </sheetViews>
  <sheetFormatPr defaultColWidth="9" defaultRowHeight="12" outlineLevelCol="7"/>
  <cols>
    <col min="1" max="1" width="5" style="69" customWidth="1"/>
    <col min="2" max="2" width="29.8833333333333" style="69" customWidth="1"/>
    <col min="3" max="3" width="11.25" style="69" customWidth="1"/>
    <col min="4" max="4" width="10.25" style="70" customWidth="1"/>
    <col min="5" max="5" width="16.1333333333333" style="69" customWidth="1"/>
    <col min="6" max="6" width="15" style="69" customWidth="1"/>
    <col min="7" max="7" width="15" style="72" customWidth="1"/>
    <col min="8" max="16384" width="9" style="69"/>
  </cols>
  <sheetData>
    <row r="1" ht="25.5" spans="1:7">
      <c r="A1" s="73" t="s">
        <v>0</v>
      </c>
      <c r="B1" s="74" t="s">
        <v>1</v>
      </c>
      <c r="C1" s="74" t="s">
        <v>2</v>
      </c>
      <c r="D1" s="75" t="s">
        <v>3</v>
      </c>
      <c r="E1" s="74" t="s">
        <v>4</v>
      </c>
      <c r="F1" s="74" t="s">
        <v>5</v>
      </c>
      <c r="G1" s="76" t="s">
        <v>6</v>
      </c>
    </row>
    <row r="2" spans="1:7">
      <c r="A2" s="74">
        <v>1</v>
      </c>
      <c r="B2" s="77" t="s">
        <v>7</v>
      </c>
      <c r="C2" s="74">
        <v>13077301136</v>
      </c>
      <c r="D2" s="75" t="s">
        <v>8</v>
      </c>
      <c r="E2" s="74"/>
      <c r="F2" s="74"/>
      <c r="G2" s="76">
        <v>130000</v>
      </c>
    </row>
    <row r="3" spans="1:7">
      <c r="A3" s="74">
        <v>2</v>
      </c>
      <c r="B3" s="77" t="s">
        <v>9</v>
      </c>
      <c r="C3" s="74">
        <v>18670773657</v>
      </c>
      <c r="D3" s="75" t="s">
        <v>10</v>
      </c>
      <c r="E3" s="74"/>
      <c r="F3" s="74"/>
      <c r="G3" s="76"/>
    </row>
    <row r="4" spans="1:7">
      <c r="A4" s="74">
        <v>3</v>
      </c>
      <c r="B4" s="77"/>
      <c r="C4" s="74"/>
      <c r="D4" s="75" t="s">
        <v>11</v>
      </c>
      <c r="E4" s="74" t="s">
        <v>12</v>
      </c>
      <c r="F4" s="74"/>
      <c r="G4" s="76"/>
    </row>
    <row r="5" spans="1:7">
      <c r="A5" s="74">
        <v>4</v>
      </c>
      <c r="B5" s="77" t="s">
        <v>13</v>
      </c>
      <c r="C5" s="74">
        <v>13207494292</v>
      </c>
      <c r="D5" s="75" t="s">
        <v>14</v>
      </c>
      <c r="E5" s="74"/>
      <c r="F5" s="74" t="s">
        <v>15</v>
      </c>
      <c r="G5" s="76"/>
    </row>
    <row r="6" spans="1:7">
      <c r="A6" s="74">
        <v>5</v>
      </c>
      <c r="B6" s="77" t="s">
        <v>16</v>
      </c>
      <c r="C6" s="74">
        <v>13907480899</v>
      </c>
      <c r="D6" s="75" t="s">
        <v>17</v>
      </c>
      <c r="E6" s="74"/>
      <c r="F6" s="74"/>
      <c r="G6" s="76">
        <v>35600</v>
      </c>
    </row>
    <row r="7" spans="1:7">
      <c r="A7" s="74">
        <v>6</v>
      </c>
      <c r="B7" s="77" t="s">
        <v>18</v>
      </c>
      <c r="C7" s="74">
        <v>82244630</v>
      </c>
      <c r="D7" s="75" t="s">
        <v>19</v>
      </c>
      <c r="E7" s="74"/>
      <c r="F7" s="74"/>
      <c r="G7" s="76"/>
    </row>
    <row r="8" spans="1:7">
      <c r="A8" s="74">
        <v>7</v>
      </c>
      <c r="B8" s="77" t="s">
        <v>20</v>
      </c>
      <c r="C8" s="74">
        <v>82285108</v>
      </c>
      <c r="D8" s="75" t="s">
        <v>21</v>
      </c>
      <c r="E8" s="74"/>
      <c r="F8" s="74" t="s">
        <v>15</v>
      </c>
      <c r="G8" s="76"/>
    </row>
    <row r="9" spans="1:7">
      <c r="A9" s="74">
        <v>8</v>
      </c>
      <c r="B9" s="77" t="s">
        <v>22</v>
      </c>
      <c r="C9" s="74">
        <v>18670382619</v>
      </c>
      <c r="D9" s="75" t="s">
        <v>23</v>
      </c>
      <c r="E9" s="74"/>
      <c r="F9" s="74" t="s">
        <v>15</v>
      </c>
      <c r="G9" s="76"/>
    </row>
    <row r="10" spans="1:8">
      <c r="A10" s="74">
        <v>9</v>
      </c>
      <c r="B10" s="77" t="s">
        <v>24</v>
      </c>
      <c r="C10" s="74">
        <v>82283197</v>
      </c>
      <c r="D10" s="75" t="s">
        <v>25</v>
      </c>
      <c r="E10" s="74"/>
      <c r="F10" s="74" t="s">
        <v>15</v>
      </c>
      <c r="G10" s="76"/>
      <c r="H10" s="69" t="s">
        <v>26</v>
      </c>
    </row>
    <row r="11" spans="1:7">
      <c r="A11" s="74">
        <v>10</v>
      </c>
      <c r="B11" s="77" t="s">
        <v>27</v>
      </c>
      <c r="C11" s="74">
        <v>82290850</v>
      </c>
      <c r="D11" s="75" t="s">
        <v>28</v>
      </c>
      <c r="E11" s="74"/>
      <c r="F11" s="74" t="s">
        <v>15</v>
      </c>
      <c r="G11" s="76"/>
    </row>
    <row r="12" spans="1:7">
      <c r="A12" s="74">
        <v>11</v>
      </c>
      <c r="B12" s="77" t="s">
        <v>29</v>
      </c>
      <c r="C12" s="74">
        <v>82286268</v>
      </c>
      <c r="D12" s="75" t="s">
        <v>30</v>
      </c>
      <c r="E12" s="74"/>
      <c r="F12" s="74" t="s">
        <v>15</v>
      </c>
      <c r="G12" s="76"/>
    </row>
    <row r="13" spans="1:7">
      <c r="A13" s="74">
        <v>12</v>
      </c>
      <c r="B13" s="77" t="s">
        <v>31</v>
      </c>
      <c r="C13" s="74">
        <v>18573118999</v>
      </c>
      <c r="D13" s="75" t="s">
        <v>32</v>
      </c>
      <c r="E13" s="74"/>
      <c r="F13" s="74" t="s">
        <v>15</v>
      </c>
      <c r="G13" s="76"/>
    </row>
    <row r="14" spans="1:7">
      <c r="A14" s="74">
        <v>13</v>
      </c>
      <c r="B14" s="77" t="s">
        <v>33</v>
      </c>
      <c r="C14" s="74">
        <v>13298681616</v>
      </c>
      <c r="D14" s="75" t="s">
        <v>34</v>
      </c>
      <c r="E14" s="74"/>
      <c r="F14" s="74" t="s">
        <v>15</v>
      </c>
      <c r="G14" s="76"/>
    </row>
    <row r="15" spans="1:7">
      <c r="A15" s="74">
        <v>14</v>
      </c>
      <c r="B15" s="77" t="s">
        <v>35</v>
      </c>
      <c r="C15" s="74">
        <v>18273120080</v>
      </c>
      <c r="D15" s="75" t="s">
        <v>36</v>
      </c>
      <c r="E15" s="74"/>
      <c r="F15" s="74" t="s">
        <v>15</v>
      </c>
      <c r="G15" s="76"/>
    </row>
    <row r="16" spans="1:7">
      <c r="A16" s="74">
        <v>15</v>
      </c>
      <c r="B16" s="77" t="s">
        <v>37</v>
      </c>
      <c r="C16" s="74">
        <v>15362159557</v>
      </c>
      <c r="D16" s="75" t="s">
        <v>38</v>
      </c>
      <c r="E16" s="74" t="s">
        <v>39</v>
      </c>
      <c r="F16" s="74"/>
      <c r="G16" s="76"/>
    </row>
    <row r="17" spans="1:7">
      <c r="A17" s="74">
        <v>16</v>
      </c>
      <c r="B17" s="77" t="s">
        <v>40</v>
      </c>
      <c r="C17" s="74">
        <v>18175926825</v>
      </c>
      <c r="D17" s="75" t="s">
        <v>38</v>
      </c>
      <c r="E17" s="74">
        <v>2</v>
      </c>
      <c r="F17" s="74"/>
      <c r="G17" s="76"/>
    </row>
    <row r="18" spans="1:7">
      <c r="A18" s="74">
        <v>17</v>
      </c>
      <c r="B18" s="77" t="s">
        <v>41</v>
      </c>
      <c r="C18" s="74">
        <v>13667303333</v>
      </c>
      <c r="D18" s="75" t="s">
        <v>38</v>
      </c>
      <c r="E18" s="74">
        <v>3.5</v>
      </c>
      <c r="F18" s="74"/>
      <c r="G18" s="76"/>
    </row>
    <row r="19" spans="1:7">
      <c r="A19" s="74">
        <v>18</v>
      </c>
      <c r="B19" s="77" t="s">
        <v>42</v>
      </c>
      <c r="C19" s="74">
        <v>13807319731</v>
      </c>
      <c r="D19" s="75" t="s">
        <v>38</v>
      </c>
      <c r="E19" s="74">
        <v>6</v>
      </c>
      <c r="F19" s="74"/>
      <c r="G19" s="76"/>
    </row>
    <row r="20" spans="1:7">
      <c r="A20" s="74">
        <v>19</v>
      </c>
      <c r="B20" s="77" t="s">
        <v>43</v>
      </c>
      <c r="C20" s="74">
        <v>18975814393</v>
      </c>
      <c r="D20" s="75" t="s">
        <v>38</v>
      </c>
      <c r="E20" s="74">
        <v>4.15</v>
      </c>
      <c r="F20" s="74"/>
      <c r="G20" s="76"/>
    </row>
    <row r="21" spans="1:7">
      <c r="A21" s="74">
        <v>20</v>
      </c>
      <c r="B21" s="91" t="s">
        <v>44</v>
      </c>
      <c r="C21" s="74">
        <v>13974980344</v>
      </c>
      <c r="D21" s="75" t="s">
        <v>38</v>
      </c>
      <c r="E21" s="74">
        <v>7</v>
      </c>
      <c r="F21" s="74"/>
      <c r="G21" s="76"/>
    </row>
    <row r="22" spans="1:7">
      <c r="A22" s="74">
        <v>21</v>
      </c>
      <c r="B22" s="91" t="s">
        <v>45</v>
      </c>
      <c r="C22" s="74">
        <v>82287711</v>
      </c>
      <c r="D22" s="75" t="s">
        <v>38</v>
      </c>
      <c r="E22" s="74">
        <v>9</v>
      </c>
      <c r="F22" s="74"/>
      <c r="G22" s="76"/>
    </row>
    <row r="23" spans="1:7">
      <c r="A23" s="74">
        <v>22</v>
      </c>
      <c r="B23" s="91" t="s">
        <v>46</v>
      </c>
      <c r="C23" s="74">
        <v>15874087983</v>
      </c>
      <c r="D23" s="75" t="s">
        <v>38</v>
      </c>
      <c r="E23" s="74">
        <v>11.13</v>
      </c>
      <c r="F23" s="74"/>
      <c r="G23" s="76"/>
    </row>
    <row r="24" spans="1:7">
      <c r="A24" s="74">
        <v>23</v>
      </c>
      <c r="B24" s="91" t="s">
        <v>47</v>
      </c>
      <c r="C24" s="74">
        <v>15973190308</v>
      </c>
      <c r="D24" s="75" t="s">
        <v>38</v>
      </c>
      <c r="E24" s="74">
        <v>12</v>
      </c>
      <c r="F24" s="74"/>
      <c r="G24" s="76"/>
    </row>
    <row r="25" spans="1:7">
      <c r="A25" s="74">
        <v>24</v>
      </c>
      <c r="B25" s="91" t="s">
        <v>48</v>
      </c>
      <c r="C25" s="74">
        <v>18570387166</v>
      </c>
      <c r="D25" s="75" t="s">
        <v>38</v>
      </c>
      <c r="E25" s="74">
        <v>14</v>
      </c>
      <c r="F25" s="74"/>
      <c r="G25" s="76"/>
    </row>
    <row r="26" spans="1:7">
      <c r="A26" s="74">
        <v>25</v>
      </c>
      <c r="B26" s="91" t="s">
        <v>49</v>
      </c>
      <c r="C26" s="74">
        <v>13807318482</v>
      </c>
      <c r="D26" s="75" t="s">
        <v>38</v>
      </c>
      <c r="E26" s="74">
        <v>17</v>
      </c>
      <c r="F26" s="74"/>
      <c r="G26" s="76"/>
    </row>
    <row r="27" spans="1:7">
      <c r="A27" s="74">
        <v>26</v>
      </c>
      <c r="B27" s="91" t="s">
        <v>50</v>
      </c>
      <c r="C27" s="74">
        <v>13874917889</v>
      </c>
      <c r="D27" s="75" t="s">
        <v>51</v>
      </c>
      <c r="E27" s="74" t="s">
        <v>52</v>
      </c>
      <c r="F27" s="74" t="s">
        <v>15</v>
      </c>
      <c r="G27" s="76"/>
    </row>
    <row r="28" spans="1:7">
      <c r="A28" s="74">
        <v>27</v>
      </c>
      <c r="B28" s="91" t="s">
        <v>53</v>
      </c>
      <c r="C28" s="74">
        <v>13975130361</v>
      </c>
      <c r="D28" s="75" t="s">
        <v>54</v>
      </c>
      <c r="E28" s="74"/>
      <c r="F28" s="74" t="s">
        <v>15</v>
      </c>
      <c r="G28" s="76"/>
    </row>
    <row r="29" spans="1:7">
      <c r="A29" s="74">
        <v>28</v>
      </c>
      <c r="B29" s="91" t="s">
        <v>55</v>
      </c>
      <c r="C29" s="74">
        <v>13787169698</v>
      </c>
      <c r="D29" s="75" t="s">
        <v>56</v>
      </c>
      <c r="E29" s="74" t="s">
        <v>57</v>
      </c>
      <c r="F29" s="74"/>
      <c r="G29" s="76"/>
    </row>
    <row r="30" spans="1:7">
      <c r="A30" s="74">
        <v>29</v>
      </c>
      <c r="B30" s="91" t="s">
        <v>58</v>
      </c>
      <c r="C30" s="74">
        <v>13207316989</v>
      </c>
      <c r="D30" s="75" t="s">
        <v>56</v>
      </c>
      <c r="E30" s="74">
        <v>4.6</v>
      </c>
      <c r="F30" s="74"/>
      <c r="G30" s="76"/>
    </row>
    <row r="31" spans="1:7">
      <c r="A31" s="74">
        <v>30</v>
      </c>
      <c r="B31" s="91" t="s">
        <v>59</v>
      </c>
      <c r="C31" s="74">
        <v>13975155618</v>
      </c>
      <c r="D31" s="75" t="s">
        <v>56</v>
      </c>
      <c r="E31" s="74">
        <v>8</v>
      </c>
      <c r="F31" s="74"/>
      <c r="G31" s="76"/>
    </row>
    <row r="32" spans="1:7">
      <c r="A32" s="74">
        <v>31</v>
      </c>
      <c r="B32" s="91" t="s">
        <v>60</v>
      </c>
      <c r="C32" s="74">
        <v>13975155618</v>
      </c>
      <c r="D32" s="75" t="s">
        <v>56</v>
      </c>
      <c r="E32" s="74">
        <v>12</v>
      </c>
      <c r="F32" s="74"/>
      <c r="G32" s="76"/>
    </row>
    <row r="33" spans="1:7">
      <c r="A33" s="74">
        <v>32</v>
      </c>
      <c r="B33" s="91" t="s">
        <v>61</v>
      </c>
      <c r="C33" s="74">
        <v>13907488001</v>
      </c>
      <c r="D33" s="75" t="s">
        <v>56</v>
      </c>
      <c r="E33" s="74" t="s">
        <v>62</v>
      </c>
      <c r="F33" s="74"/>
      <c r="G33" s="76"/>
    </row>
    <row r="34" spans="1:7">
      <c r="A34" s="74">
        <v>33</v>
      </c>
      <c r="B34" s="91"/>
      <c r="C34" s="74"/>
      <c r="D34" s="75" t="s">
        <v>56</v>
      </c>
      <c r="E34" s="74" t="s">
        <v>63</v>
      </c>
      <c r="F34" s="74"/>
      <c r="G34" s="76"/>
    </row>
    <row r="35" spans="1:7">
      <c r="A35" s="74">
        <v>34</v>
      </c>
      <c r="B35" s="91" t="s">
        <v>64</v>
      </c>
      <c r="C35" s="74">
        <v>13808427349</v>
      </c>
      <c r="D35" s="75" t="s">
        <v>56</v>
      </c>
      <c r="E35" s="74">
        <v>17</v>
      </c>
      <c r="F35" s="74"/>
      <c r="G35" s="76"/>
    </row>
    <row r="36" spans="1:7">
      <c r="A36" s="74">
        <v>35</v>
      </c>
      <c r="B36" s="91" t="s">
        <v>65</v>
      </c>
      <c r="C36" s="74">
        <v>13308447531</v>
      </c>
      <c r="D36" s="75" t="s">
        <v>66</v>
      </c>
      <c r="E36" s="74"/>
      <c r="F36" s="74" t="s">
        <v>15</v>
      </c>
      <c r="G36" s="76"/>
    </row>
    <row r="37" spans="1:7">
      <c r="A37" s="74">
        <v>36</v>
      </c>
      <c r="B37" s="91" t="s">
        <v>67</v>
      </c>
      <c r="C37" s="74">
        <v>18607319377</v>
      </c>
      <c r="D37" s="75" t="s">
        <v>68</v>
      </c>
      <c r="E37" s="74"/>
      <c r="F37" s="74"/>
      <c r="G37" s="76"/>
    </row>
    <row r="38" spans="1:7">
      <c r="A38" s="74">
        <v>37</v>
      </c>
      <c r="B38" s="91" t="s">
        <v>69</v>
      </c>
      <c r="C38" s="74">
        <v>84321600</v>
      </c>
      <c r="D38" s="75" t="s">
        <v>70</v>
      </c>
      <c r="E38" s="74" t="s">
        <v>71</v>
      </c>
      <c r="F38" s="74"/>
      <c r="G38" s="76"/>
    </row>
    <row r="39" spans="1:7">
      <c r="A39" s="74">
        <v>38</v>
      </c>
      <c r="B39" s="91" t="s">
        <v>72</v>
      </c>
      <c r="C39" s="74">
        <v>13366222110</v>
      </c>
      <c r="D39" s="75" t="s">
        <v>70</v>
      </c>
      <c r="E39" s="74">
        <v>2.4</v>
      </c>
      <c r="F39" s="74"/>
      <c r="G39" s="76"/>
    </row>
    <row r="40" spans="1:7">
      <c r="A40" s="74">
        <v>39</v>
      </c>
      <c r="B40" s="91" t="s">
        <v>73</v>
      </c>
      <c r="C40" s="74">
        <v>13077316588</v>
      </c>
      <c r="D40" s="75" t="s">
        <v>70</v>
      </c>
      <c r="E40" s="74">
        <v>6.1</v>
      </c>
      <c r="F40" s="74"/>
      <c r="G40" s="76"/>
    </row>
    <row r="41" spans="1:7">
      <c r="A41" s="74">
        <v>40</v>
      </c>
      <c r="B41" s="91" t="s">
        <v>74</v>
      </c>
      <c r="C41" s="74">
        <v>82283500</v>
      </c>
      <c r="D41" s="75" t="s">
        <v>70</v>
      </c>
      <c r="E41" s="74" t="s">
        <v>75</v>
      </c>
      <c r="F41" s="74"/>
      <c r="G41" s="76"/>
    </row>
    <row r="42" spans="1:7">
      <c r="A42" s="74">
        <v>41</v>
      </c>
      <c r="B42" s="91" t="s">
        <v>76</v>
      </c>
      <c r="C42" s="74">
        <v>13973178606</v>
      </c>
      <c r="D42" s="75" t="s">
        <v>70</v>
      </c>
      <c r="E42" s="74">
        <v>11.13</v>
      </c>
      <c r="F42" s="74"/>
      <c r="G42" s="76"/>
    </row>
    <row r="43" spans="1:7">
      <c r="A43" s="74">
        <v>42</v>
      </c>
      <c r="B43" s="91"/>
      <c r="C43" s="74"/>
      <c r="D43" s="75" t="s">
        <v>70</v>
      </c>
      <c r="E43" s="74" t="s">
        <v>77</v>
      </c>
      <c r="F43" s="74"/>
      <c r="G43" s="76"/>
    </row>
    <row r="44" spans="1:7">
      <c r="A44" s="74">
        <v>43</v>
      </c>
      <c r="B44" s="91" t="s">
        <v>78</v>
      </c>
      <c r="C44" s="74"/>
      <c r="D44" s="75" t="s">
        <v>79</v>
      </c>
      <c r="E44" s="74" t="s">
        <v>80</v>
      </c>
      <c r="F44" s="74"/>
      <c r="G44" s="76"/>
    </row>
    <row r="45" spans="1:7">
      <c r="A45" s="74">
        <v>44</v>
      </c>
      <c r="B45" s="91" t="s">
        <v>81</v>
      </c>
      <c r="C45" s="74">
        <v>18390972093</v>
      </c>
      <c r="D45" s="75" t="s">
        <v>79</v>
      </c>
      <c r="E45" s="74">
        <v>2.15</v>
      </c>
      <c r="F45" s="74"/>
      <c r="G45" s="76"/>
    </row>
    <row r="46" spans="1:7">
      <c r="A46" s="74">
        <v>45</v>
      </c>
      <c r="B46" s="91" t="s">
        <v>82</v>
      </c>
      <c r="C46" s="74">
        <v>13807492043</v>
      </c>
      <c r="D46" s="75" t="s">
        <v>79</v>
      </c>
      <c r="E46" s="74">
        <v>4.6</v>
      </c>
      <c r="F46" s="74"/>
      <c r="G46" s="76"/>
    </row>
    <row r="47" spans="1:7">
      <c r="A47" s="74">
        <v>46</v>
      </c>
      <c r="B47" s="91" t="s">
        <v>83</v>
      </c>
      <c r="C47" s="74">
        <v>13973179631</v>
      </c>
      <c r="D47" s="75" t="s">
        <v>79</v>
      </c>
      <c r="E47" s="74">
        <v>7.9</v>
      </c>
      <c r="F47" s="74"/>
      <c r="G47" s="76"/>
    </row>
    <row r="48" spans="1:7">
      <c r="A48" s="74">
        <v>47</v>
      </c>
      <c r="B48" s="91" t="s">
        <v>84</v>
      </c>
      <c r="C48" s="74">
        <v>15570727399</v>
      </c>
      <c r="D48" s="75" t="s">
        <v>79</v>
      </c>
      <c r="E48" s="74">
        <v>8</v>
      </c>
      <c r="F48" s="74"/>
      <c r="G48" s="76"/>
    </row>
    <row r="49" spans="1:7">
      <c r="A49" s="74">
        <v>48</v>
      </c>
      <c r="B49" s="91" t="s">
        <v>85</v>
      </c>
      <c r="C49" s="74">
        <v>18152788881</v>
      </c>
      <c r="D49" s="75" t="s">
        <v>79</v>
      </c>
      <c r="E49" s="74">
        <v>10.12</v>
      </c>
      <c r="F49" s="74"/>
      <c r="G49" s="76"/>
    </row>
    <row r="50" spans="1:7">
      <c r="A50" s="74">
        <v>49</v>
      </c>
      <c r="B50" s="91" t="s">
        <v>86</v>
      </c>
      <c r="C50" s="74">
        <v>13907495446</v>
      </c>
      <c r="D50" s="75" t="s">
        <v>79</v>
      </c>
      <c r="E50" s="74">
        <v>11.13</v>
      </c>
      <c r="F50" s="74"/>
      <c r="G50" s="76"/>
    </row>
    <row r="51" spans="1:7">
      <c r="A51" s="74">
        <v>50</v>
      </c>
      <c r="B51" s="91" t="s">
        <v>87</v>
      </c>
      <c r="C51" s="74">
        <v>18573101065</v>
      </c>
      <c r="D51" s="75" t="s">
        <v>79</v>
      </c>
      <c r="E51" s="74">
        <v>14</v>
      </c>
      <c r="F51" s="74"/>
      <c r="G51" s="76"/>
    </row>
    <row r="52" spans="1:7">
      <c r="A52" s="74">
        <v>51</v>
      </c>
      <c r="B52" s="91"/>
      <c r="C52" s="74"/>
      <c r="D52" s="75" t="s">
        <v>88</v>
      </c>
      <c r="E52" s="74" t="s">
        <v>89</v>
      </c>
      <c r="F52" s="74"/>
      <c r="G52" s="76"/>
    </row>
    <row r="53" spans="1:7">
      <c r="A53" s="74">
        <v>52</v>
      </c>
      <c r="B53" s="91" t="s">
        <v>78</v>
      </c>
      <c r="C53" s="74"/>
      <c r="D53" s="75" t="s">
        <v>88</v>
      </c>
      <c r="E53" s="74">
        <v>2.15</v>
      </c>
      <c r="F53" s="74"/>
      <c r="G53" s="76"/>
    </row>
    <row r="54" spans="1:7">
      <c r="A54" s="74">
        <v>53</v>
      </c>
      <c r="B54" s="91" t="s">
        <v>90</v>
      </c>
      <c r="C54" s="74">
        <v>13507499865</v>
      </c>
      <c r="D54" s="75" t="s">
        <v>88</v>
      </c>
      <c r="E54" s="74">
        <v>3.5</v>
      </c>
      <c r="F54" s="74"/>
      <c r="G54" s="76"/>
    </row>
    <row r="55" spans="1:7">
      <c r="A55" s="74">
        <v>54</v>
      </c>
      <c r="B55" s="91" t="s">
        <v>91</v>
      </c>
      <c r="C55" s="74">
        <v>13580857916</v>
      </c>
      <c r="D55" s="75" t="s">
        <v>88</v>
      </c>
      <c r="E55" s="74">
        <v>4</v>
      </c>
      <c r="F55" s="74"/>
      <c r="G55" s="76"/>
    </row>
    <row r="56" spans="1:7">
      <c r="A56" s="74">
        <v>55</v>
      </c>
      <c r="B56" s="91" t="s">
        <v>92</v>
      </c>
      <c r="C56" s="74">
        <v>13755062273</v>
      </c>
      <c r="D56" s="75" t="s">
        <v>88</v>
      </c>
      <c r="E56" s="74">
        <v>6</v>
      </c>
      <c r="F56" s="74"/>
      <c r="G56" s="76"/>
    </row>
    <row r="57" spans="1:7">
      <c r="A57" s="74">
        <v>56</v>
      </c>
      <c r="B57" s="91" t="s">
        <v>93</v>
      </c>
      <c r="C57" s="74">
        <v>82282159</v>
      </c>
      <c r="D57" s="75" t="s">
        <v>88</v>
      </c>
      <c r="E57" s="74" t="s">
        <v>94</v>
      </c>
      <c r="F57" s="74"/>
      <c r="G57" s="76"/>
    </row>
    <row r="58" spans="1:7">
      <c r="A58" s="74">
        <v>57</v>
      </c>
      <c r="B58" s="91" t="s">
        <v>95</v>
      </c>
      <c r="C58" s="74">
        <v>15116218888</v>
      </c>
      <c r="D58" s="75" t="s">
        <v>88</v>
      </c>
      <c r="E58" s="74">
        <v>8</v>
      </c>
      <c r="F58" s="74"/>
      <c r="G58" s="76"/>
    </row>
    <row r="59" spans="1:7">
      <c r="A59" s="74">
        <v>58</v>
      </c>
      <c r="B59" s="91" t="s">
        <v>96</v>
      </c>
      <c r="C59" s="74">
        <v>13973178508</v>
      </c>
      <c r="D59" s="75" t="s">
        <v>88</v>
      </c>
      <c r="E59" s="74">
        <v>12</v>
      </c>
      <c r="F59" s="74"/>
      <c r="G59" s="76"/>
    </row>
    <row r="60" spans="1:7">
      <c r="A60" s="74">
        <v>59</v>
      </c>
      <c r="B60" s="91" t="s">
        <v>97</v>
      </c>
      <c r="C60" s="74">
        <v>15802633333</v>
      </c>
      <c r="D60" s="75" t="s">
        <v>88</v>
      </c>
      <c r="E60" s="74">
        <v>14</v>
      </c>
      <c r="F60" s="74"/>
      <c r="G60" s="76"/>
    </row>
    <row r="61" spans="1:7">
      <c r="A61" s="74">
        <v>60</v>
      </c>
      <c r="B61" s="77" t="s">
        <v>98</v>
      </c>
      <c r="C61" s="74">
        <v>18975117374</v>
      </c>
      <c r="D61" s="75" t="s">
        <v>99</v>
      </c>
      <c r="E61" s="74">
        <v>1</v>
      </c>
      <c r="F61" s="74"/>
      <c r="G61" s="76"/>
    </row>
    <row r="62" spans="1:7">
      <c r="A62" s="74">
        <v>61</v>
      </c>
      <c r="B62" s="77" t="s">
        <v>100</v>
      </c>
      <c r="C62" s="74">
        <v>13574850255</v>
      </c>
      <c r="D62" s="75" t="s">
        <v>99</v>
      </c>
      <c r="E62" s="74">
        <v>2</v>
      </c>
      <c r="F62" s="74"/>
      <c r="G62" s="76"/>
    </row>
    <row r="63" spans="1:7">
      <c r="A63" s="74">
        <v>62</v>
      </c>
      <c r="B63" s="77" t="s">
        <v>101</v>
      </c>
      <c r="C63" s="74">
        <v>15388011212</v>
      </c>
      <c r="D63" s="75" t="s">
        <v>99</v>
      </c>
      <c r="E63" s="74">
        <v>3</v>
      </c>
      <c r="F63" s="74"/>
      <c r="G63" s="76"/>
    </row>
    <row r="64" spans="1:7">
      <c r="A64" s="74">
        <v>63</v>
      </c>
      <c r="B64" s="77" t="s">
        <v>102</v>
      </c>
      <c r="C64" s="74">
        <v>13922340222</v>
      </c>
      <c r="D64" s="75" t="s">
        <v>99</v>
      </c>
      <c r="E64" s="74">
        <v>4.6</v>
      </c>
      <c r="F64" s="74"/>
      <c r="G64" s="76"/>
    </row>
    <row r="65" spans="1:7">
      <c r="A65" s="74">
        <v>64</v>
      </c>
      <c r="B65" s="77" t="s">
        <v>103</v>
      </c>
      <c r="C65" s="74">
        <v>13907482534</v>
      </c>
      <c r="D65" s="75" t="s">
        <v>99</v>
      </c>
      <c r="E65" s="74">
        <v>5</v>
      </c>
      <c r="F65" s="74"/>
      <c r="G65" s="76"/>
    </row>
    <row r="66" spans="1:7">
      <c r="A66" s="74">
        <v>65</v>
      </c>
      <c r="B66" s="77" t="s">
        <v>104</v>
      </c>
      <c r="C66" s="74">
        <v>18569479505</v>
      </c>
      <c r="D66" s="75" t="s">
        <v>99</v>
      </c>
      <c r="E66" s="74">
        <v>7</v>
      </c>
      <c r="F66" s="74"/>
      <c r="G66" s="76"/>
    </row>
    <row r="67" spans="1:7">
      <c r="A67" s="74">
        <v>66</v>
      </c>
      <c r="B67" s="77" t="s">
        <v>105</v>
      </c>
      <c r="C67" s="74">
        <v>82284467</v>
      </c>
      <c r="D67" s="75" t="s">
        <v>99</v>
      </c>
      <c r="E67" s="74">
        <v>10.14</v>
      </c>
      <c r="F67" s="74"/>
      <c r="G67" s="76"/>
    </row>
    <row r="68" spans="1:7">
      <c r="A68" s="74">
        <v>67</v>
      </c>
      <c r="B68" s="77" t="s">
        <v>106</v>
      </c>
      <c r="C68" s="74">
        <v>82284467</v>
      </c>
      <c r="D68" s="75" t="s">
        <v>99</v>
      </c>
      <c r="E68" s="74">
        <v>8.12</v>
      </c>
      <c r="F68" s="74"/>
      <c r="G68" s="76"/>
    </row>
    <row r="69" spans="1:7">
      <c r="A69" s="74">
        <v>68</v>
      </c>
      <c r="B69" s="77" t="s">
        <v>107</v>
      </c>
      <c r="C69" s="74">
        <v>84864492</v>
      </c>
      <c r="D69" s="75" t="s">
        <v>99</v>
      </c>
      <c r="E69" s="74" t="s">
        <v>108</v>
      </c>
      <c r="F69" s="74"/>
      <c r="G69" s="76"/>
    </row>
    <row r="70" spans="1:7">
      <c r="A70" s="74">
        <v>69</v>
      </c>
      <c r="B70" s="77" t="s">
        <v>101</v>
      </c>
      <c r="C70" s="74">
        <v>15388011212</v>
      </c>
      <c r="D70" s="75" t="s">
        <v>99</v>
      </c>
      <c r="E70" s="74">
        <v>15</v>
      </c>
      <c r="F70" s="74"/>
      <c r="G70" s="76"/>
    </row>
    <row r="71" spans="1:7">
      <c r="A71" s="74">
        <v>70</v>
      </c>
      <c r="B71" s="77" t="s">
        <v>109</v>
      </c>
      <c r="C71" s="74">
        <v>18163633688</v>
      </c>
      <c r="D71" s="75" t="s">
        <v>110</v>
      </c>
      <c r="E71" s="74" t="s">
        <v>111</v>
      </c>
      <c r="F71" s="74"/>
      <c r="G71" s="76"/>
    </row>
    <row r="72" spans="1:7">
      <c r="A72" s="74">
        <v>71</v>
      </c>
      <c r="B72" s="77" t="s">
        <v>112</v>
      </c>
      <c r="C72" s="74">
        <v>13973159597</v>
      </c>
      <c r="D72" s="75" t="s">
        <v>110</v>
      </c>
      <c r="E72" s="74" t="s">
        <v>113</v>
      </c>
      <c r="F72" s="74"/>
      <c r="G72" s="76"/>
    </row>
    <row r="73" spans="1:7">
      <c r="A73" s="74">
        <v>72</v>
      </c>
      <c r="B73" s="77" t="s">
        <v>114</v>
      </c>
      <c r="C73" s="74">
        <v>13926016566</v>
      </c>
      <c r="D73" s="75" t="s">
        <v>110</v>
      </c>
      <c r="E73" s="74" t="s">
        <v>115</v>
      </c>
      <c r="F73" s="74"/>
      <c r="G73" s="76"/>
    </row>
    <row r="74" spans="1:7">
      <c r="A74" s="74">
        <v>73</v>
      </c>
      <c r="B74" s="77" t="s">
        <v>116</v>
      </c>
      <c r="C74" s="74">
        <v>13755032416</v>
      </c>
      <c r="D74" s="75" t="s">
        <v>110</v>
      </c>
      <c r="E74" s="74">
        <v>7</v>
      </c>
      <c r="F74" s="74"/>
      <c r="G74" s="76"/>
    </row>
    <row r="75" spans="1:7">
      <c r="A75" s="74">
        <v>74</v>
      </c>
      <c r="B75" s="77" t="s">
        <v>117</v>
      </c>
      <c r="C75" s="74">
        <v>18711198375</v>
      </c>
      <c r="D75" s="75" t="s">
        <v>110</v>
      </c>
      <c r="E75" s="74">
        <v>8</v>
      </c>
      <c r="F75" s="74"/>
      <c r="G75" s="76"/>
    </row>
    <row r="76" spans="1:7">
      <c r="A76" s="74">
        <v>75</v>
      </c>
      <c r="B76" s="77" t="s">
        <v>118</v>
      </c>
      <c r="C76" s="74">
        <v>13875950115</v>
      </c>
      <c r="D76" s="75" t="s">
        <v>110</v>
      </c>
      <c r="E76" s="74">
        <v>2</v>
      </c>
      <c r="F76" s="74"/>
      <c r="G76" s="76"/>
    </row>
    <row r="77" spans="1:7">
      <c r="A77" s="74">
        <v>76</v>
      </c>
      <c r="B77" s="77" t="s">
        <v>119</v>
      </c>
      <c r="C77" s="74">
        <v>13975155618</v>
      </c>
      <c r="D77" s="75" t="s">
        <v>110</v>
      </c>
      <c r="E77" s="74">
        <v>13</v>
      </c>
      <c r="F77" s="74"/>
      <c r="G77" s="76"/>
    </row>
    <row r="78" spans="1:7">
      <c r="A78" s="74">
        <v>77</v>
      </c>
      <c r="B78" s="77" t="s">
        <v>120</v>
      </c>
      <c r="C78" s="74">
        <v>13607390303</v>
      </c>
      <c r="D78" s="75" t="s">
        <v>121</v>
      </c>
      <c r="E78" s="74" t="s">
        <v>122</v>
      </c>
      <c r="F78" s="74"/>
      <c r="G78" s="76"/>
    </row>
    <row r="79" spans="1:7">
      <c r="A79" s="74">
        <v>78</v>
      </c>
      <c r="B79" s="77" t="s">
        <v>123</v>
      </c>
      <c r="C79" s="74">
        <v>15869729788</v>
      </c>
      <c r="D79" s="75" t="s">
        <v>121</v>
      </c>
      <c r="E79" s="74" t="s">
        <v>124</v>
      </c>
      <c r="F79" s="74"/>
      <c r="G79" s="76"/>
    </row>
    <row r="80" spans="1:7">
      <c r="A80" s="74">
        <v>79</v>
      </c>
      <c r="B80" s="77" t="s">
        <v>125</v>
      </c>
      <c r="C80" s="74">
        <v>13973966969</v>
      </c>
      <c r="D80" s="75" t="s">
        <v>121</v>
      </c>
      <c r="E80" s="74">
        <v>4.6</v>
      </c>
      <c r="F80" s="74"/>
      <c r="G80" s="76"/>
    </row>
    <row r="81" spans="1:7">
      <c r="A81" s="74">
        <v>80</v>
      </c>
      <c r="B81" s="100" t="s">
        <v>126</v>
      </c>
      <c r="C81" s="100">
        <v>13548624249</v>
      </c>
      <c r="D81" s="75" t="s">
        <v>121</v>
      </c>
      <c r="E81" s="74">
        <v>2</v>
      </c>
      <c r="F81" s="74"/>
      <c r="G81" s="76"/>
    </row>
    <row r="82" spans="1:7">
      <c r="A82" s="74">
        <v>81</v>
      </c>
      <c r="B82" s="100" t="s">
        <v>127</v>
      </c>
      <c r="C82" s="100">
        <v>18101089813</v>
      </c>
      <c r="D82" s="75" t="s">
        <v>121</v>
      </c>
      <c r="E82" s="74">
        <v>15</v>
      </c>
      <c r="F82" s="74"/>
      <c r="G82" s="76"/>
    </row>
    <row r="83" spans="1:7">
      <c r="A83" s="74">
        <v>82</v>
      </c>
      <c r="B83" s="100" t="s">
        <v>128</v>
      </c>
      <c r="C83" s="100">
        <v>13755029085</v>
      </c>
      <c r="D83" s="75" t="s">
        <v>121</v>
      </c>
      <c r="E83" s="74">
        <v>9.11</v>
      </c>
      <c r="F83" s="74"/>
      <c r="G83" s="76"/>
    </row>
    <row r="84" spans="1:7">
      <c r="A84" s="74">
        <v>83</v>
      </c>
      <c r="B84" s="91" t="s">
        <v>129</v>
      </c>
      <c r="C84" s="74">
        <v>13607317162</v>
      </c>
      <c r="D84" s="75" t="s">
        <v>121</v>
      </c>
      <c r="E84" s="74">
        <v>10</v>
      </c>
      <c r="F84" s="74"/>
      <c r="G84" s="76"/>
    </row>
    <row r="85" spans="1:7">
      <c r="A85" s="74">
        <v>84</v>
      </c>
      <c r="B85" s="91" t="s">
        <v>130</v>
      </c>
      <c r="C85" s="74">
        <v>13973160882</v>
      </c>
      <c r="D85" s="75" t="s">
        <v>121</v>
      </c>
      <c r="E85" s="74">
        <v>13</v>
      </c>
      <c r="F85" s="74"/>
      <c r="G85" s="76"/>
    </row>
    <row r="86" spans="1:7">
      <c r="A86" s="74">
        <v>85</v>
      </c>
      <c r="B86" s="91" t="s">
        <v>131</v>
      </c>
      <c r="C86" s="74">
        <v>13378919993</v>
      </c>
      <c r="D86" s="75" t="s">
        <v>132</v>
      </c>
      <c r="E86" s="74" t="s">
        <v>133</v>
      </c>
      <c r="F86" s="74"/>
      <c r="G86" s="76"/>
    </row>
    <row r="87" spans="1:7">
      <c r="A87" s="74">
        <v>86</v>
      </c>
      <c r="B87" s="91" t="s">
        <v>134</v>
      </c>
      <c r="C87" s="74">
        <v>13875926097</v>
      </c>
      <c r="D87" s="75" t="s">
        <v>132</v>
      </c>
      <c r="E87" s="74" t="s">
        <v>135</v>
      </c>
      <c r="F87" s="74"/>
      <c r="G87" s="76"/>
    </row>
    <row r="88" spans="1:7">
      <c r="A88" s="74">
        <v>87</v>
      </c>
      <c r="B88" s="91" t="s">
        <v>136</v>
      </c>
      <c r="C88" s="74">
        <v>13875926097</v>
      </c>
      <c r="D88" s="75" t="s">
        <v>132</v>
      </c>
      <c r="E88" s="74">
        <v>4.15</v>
      </c>
      <c r="F88" s="74"/>
      <c r="G88" s="76"/>
    </row>
    <row r="89" spans="1:7">
      <c r="A89" s="74">
        <v>88</v>
      </c>
      <c r="B89" s="91" t="s">
        <v>137</v>
      </c>
      <c r="C89" s="74">
        <v>13787250608</v>
      </c>
      <c r="D89" s="75" t="s">
        <v>132</v>
      </c>
      <c r="E89" s="74">
        <v>6</v>
      </c>
      <c r="F89" s="74"/>
      <c r="G89" s="76"/>
    </row>
    <row r="90" spans="1:7">
      <c r="A90" s="74">
        <v>89</v>
      </c>
      <c r="B90" s="91" t="s">
        <v>138</v>
      </c>
      <c r="C90" s="74">
        <v>13874901313</v>
      </c>
      <c r="D90" s="75" t="s">
        <v>132</v>
      </c>
      <c r="E90" s="74">
        <v>8</v>
      </c>
      <c r="F90" s="74"/>
      <c r="G90" s="76"/>
    </row>
    <row r="91" spans="1:7">
      <c r="A91" s="74">
        <v>90</v>
      </c>
      <c r="B91" s="100" t="s">
        <v>139</v>
      </c>
      <c r="C91" s="100">
        <v>15387581666</v>
      </c>
      <c r="D91" s="75" t="s">
        <v>140</v>
      </c>
      <c r="E91" s="74">
        <v>106.108</v>
      </c>
      <c r="F91" s="74"/>
      <c r="G91" s="76"/>
    </row>
    <row r="92" spans="1:7">
      <c r="A92" s="74">
        <v>91</v>
      </c>
      <c r="B92" s="100" t="s">
        <v>141</v>
      </c>
      <c r="C92" s="100">
        <v>18670731877</v>
      </c>
      <c r="D92" s="75" t="s">
        <v>140</v>
      </c>
      <c r="E92" s="74">
        <v>115</v>
      </c>
      <c r="F92" s="74"/>
      <c r="G92" s="76"/>
    </row>
    <row r="93" spans="1:7">
      <c r="A93" s="74">
        <v>92</v>
      </c>
      <c r="B93" s="100" t="s">
        <v>142</v>
      </c>
      <c r="C93" s="100">
        <v>13607491308</v>
      </c>
      <c r="D93" s="75" t="s">
        <v>140</v>
      </c>
      <c r="E93" s="74">
        <v>109.111</v>
      </c>
      <c r="F93" s="74"/>
      <c r="G93" s="76"/>
    </row>
    <row r="94" spans="1:7">
      <c r="A94" s="74">
        <v>93</v>
      </c>
      <c r="B94" s="91" t="s">
        <v>143</v>
      </c>
      <c r="C94" s="74">
        <v>15111422966</v>
      </c>
      <c r="D94" s="75" t="s">
        <v>140</v>
      </c>
      <c r="E94" s="74">
        <v>158</v>
      </c>
      <c r="F94" s="74"/>
      <c r="G94" s="76"/>
    </row>
    <row r="95" spans="1:7">
      <c r="A95" s="74">
        <v>94</v>
      </c>
      <c r="B95" s="91" t="s">
        <v>144</v>
      </c>
      <c r="C95" s="74">
        <v>18108469888</v>
      </c>
      <c r="D95" s="75" t="s">
        <v>140</v>
      </c>
      <c r="E95" s="74" t="s">
        <v>145</v>
      </c>
      <c r="F95" s="74"/>
      <c r="G95" s="76"/>
    </row>
    <row r="96" spans="1:7">
      <c r="A96" s="74">
        <v>95</v>
      </c>
      <c r="B96" s="91" t="s">
        <v>146</v>
      </c>
      <c r="C96" s="74">
        <v>18974994750</v>
      </c>
      <c r="D96" s="75" t="s">
        <v>140</v>
      </c>
      <c r="E96" s="74">
        <v>112.168</v>
      </c>
      <c r="F96" s="74"/>
      <c r="G96" s="76"/>
    </row>
    <row r="97" spans="1:7">
      <c r="A97" s="74">
        <v>96</v>
      </c>
      <c r="B97" s="100" t="s">
        <v>139</v>
      </c>
      <c r="C97" s="100">
        <v>15387581666</v>
      </c>
      <c r="D97" s="75" t="s">
        <v>147</v>
      </c>
      <c r="E97" s="74" t="s">
        <v>148</v>
      </c>
      <c r="F97" s="74"/>
      <c r="G97" s="76"/>
    </row>
    <row r="98" spans="1:7">
      <c r="A98" s="74">
        <v>97</v>
      </c>
      <c r="B98" s="91"/>
      <c r="C98" s="74"/>
      <c r="D98" s="75" t="s">
        <v>147</v>
      </c>
      <c r="E98" s="74" t="s">
        <v>89</v>
      </c>
      <c r="F98" s="74"/>
      <c r="G98" s="76"/>
    </row>
    <row r="99" spans="1:7">
      <c r="A99" s="74">
        <v>98</v>
      </c>
      <c r="B99" s="91" t="s">
        <v>149</v>
      </c>
      <c r="C99" s="74">
        <v>84131132</v>
      </c>
      <c r="D99" s="75" t="s">
        <v>147</v>
      </c>
      <c r="E99" s="74">
        <v>11.13</v>
      </c>
      <c r="F99" s="74"/>
      <c r="G99" s="76"/>
    </row>
    <row r="100" spans="1:7">
      <c r="A100" s="74">
        <v>99</v>
      </c>
      <c r="B100" s="91" t="s">
        <v>150</v>
      </c>
      <c r="C100" s="74">
        <v>13677369916</v>
      </c>
      <c r="D100" s="75" t="s">
        <v>151</v>
      </c>
      <c r="E100" s="74" t="s">
        <v>152</v>
      </c>
      <c r="F100" s="74"/>
      <c r="G100" s="76"/>
    </row>
    <row r="101" spans="1:7">
      <c r="A101" s="74">
        <v>100</v>
      </c>
      <c r="B101" s="91" t="s">
        <v>153</v>
      </c>
      <c r="C101" s="74">
        <v>13807312100</v>
      </c>
      <c r="D101" s="75" t="s">
        <v>151</v>
      </c>
      <c r="E101" s="74">
        <v>16</v>
      </c>
      <c r="F101" s="74"/>
      <c r="G101" s="76"/>
    </row>
    <row r="102" spans="1:7">
      <c r="A102" s="74">
        <v>101</v>
      </c>
      <c r="B102" s="91" t="s">
        <v>154</v>
      </c>
      <c r="C102" s="74">
        <v>15580005858</v>
      </c>
      <c r="D102" s="75" t="s">
        <v>151</v>
      </c>
      <c r="E102" s="74">
        <v>14</v>
      </c>
      <c r="F102" s="74"/>
      <c r="G102" s="76"/>
    </row>
    <row r="103" spans="1:7">
      <c r="A103" s="74">
        <v>102</v>
      </c>
      <c r="B103" s="91" t="s">
        <v>155</v>
      </c>
      <c r="C103" s="74">
        <v>13908459976</v>
      </c>
      <c r="D103" s="75" t="s">
        <v>151</v>
      </c>
      <c r="E103" s="74">
        <v>11</v>
      </c>
      <c r="F103" s="74"/>
      <c r="G103" s="76"/>
    </row>
    <row r="104" spans="1:7">
      <c r="A104" s="74">
        <v>103</v>
      </c>
      <c r="B104" s="91" t="s">
        <v>156</v>
      </c>
      <c r="C104" s="74">
        <v>15580889898</v>
      </c>
      <c r="D104" s="75" t="s">
        <v>151</v>
      </c>
      <c r="E104" s="74">
        <v>9</v>
      </c>
      <c r="F104" s="74"/>
      <c r="G104" s="76"/>
    </row>
    <row r="105" spans="1:7">
      <c r="A105" s="74">
        <v>104</v>
      </c>
      <c r="B105" s="91" t="s">
        <v>157</v>
      </c>
      <c r="C105" s="74">
        <v>13548588998</v>
      </c>
      <c r="D105" s="75" t="s">
        <v>151</v>
      </c>
      <c r="E105" s="74">
        <v>13.15</v>
      </c>
      <c r="F105" s="74"/>
      <c r="G105" s="76"/>
    </row>
    <row r="106" spans="1:7">
      <c r="A106" s="74">
        <v>105</v>
      </c>
      <c r="B106" s="91" t="s">
        <v>158</v>
      </c>
      <c r="C106" s="74">
        <v>18711192169</v>
      </c>
      <c r="D106" s="75" t="s">
        <v>151</v>
      </c>
      <c r="E106" s="74">
        <v>19</v>
      </c>
      <c r="F106" s="74"/>
      <c r="G106" s="76"/>
    </row>
    <row r="107" spans="1:7">
      <c r="A107" s="74">
        <v>106</v>
      </c>
      <c r="B107" s="91" t="s">
        <v>159</v>
      </c>
      <c r="C107" s="74">
        <v>13508479939</v>
      </c>
      <c r="D107" s="75" t="s">
        <v>151</v>
      </c>
      <c r="E107" s="74">
        <v>17</v>
      </c>
      <c r="F107" s="74"/>
      <c r="G107" s="76"/>
    </row>
    <row r="108" spans="1:7">
      <c r="A108" s="74">
        <v>107</v>
      </c>
      <c r="B108" s="91" t="s">
        <v>160</v>
      </c>
      <c r="C108" s="74">
        <v>13508479939</v>
      </c>
      <c r="D108" s="75" t="s">
        <v>151</v>
      </c>
      <c r="E108" s="74">
        <v>20</v>
      </c>
      <c r="F108" s="74"/>
      <c r="G108" s="76"/>
    </row>
    <row r="109" spans="1:7">
      <c r="A109" s="74">
        <v>108</v>
      </c>
      <c r="B109" s="91" t="s">
        <v>161</v>
      </c>
      <c r="C109" s="74">
        <v>13574897117</v>
      </c>
      <c r="D109" s="75" t="s">
        <v>147</v>
      </c>
      <c r="E109" s="74">
        <v>1.2</v>
      </c>
      <c r="F109" s="74"/>
      <c r="G109" s="76"/>
    </row>
    <row r="110" spans="1:7">
      <c r="A110" s="74">
        <v>109</v>
      </c>
      <c r="B110" s="91" t="s">
        <v>162</v>
      </c>
      <c r="C110" s="74">
        <v>15200808080</v>
      </c>
      <c r="D110" s="75" t="s">
        <v>147</v>
      </c>
      <c r="E110" s="74">
        <v>6</v>
      </c>
      <c r="F110" s="74"/>
      <c r="G110" s="76"/>
    </row>
    <row r="111" spans="1:7">
      <c r="A111" s="74">
        <v>110</v>
      </c>
      <c r="B111" s="100" t="s">
        <v>163</v>
      </c>
      <c r="C111" s="74">
        <v>13975119555</v>
      </c>
      <c r="D111" s="75" t="s">
        <v>151</v>
      </c>
      <c r="E111" s="74">
        <v>18</v>
      </c>
      <c r="F111" s="74"/>
      <c r="G111" s="76"/>
    </row>
    <row r="112" spans="1:7">
      <c r="A112" s="74">
        <v>111</v>
      </c>
      <c r="B112" s="100" t="s">
        <v>164</v>
      </c>
      <c r="C112" s="74">
        <v>13707311430</v>
      </c>
      <c r="D112" s="75" t="s">
        <v>165</v>
      </c>
      <c r="E112" s="74">
        <v>5</v>
      </c>
      <c r="F112" s="74"/>
      <c r="G112" s="76"/>
    </row>
    <row r="113" spans="1:7">
      <c r="A113" s="74">
        <v>112</v>
      </c>
      <c r="B113" s="100" t="s">
        <v>166</v>
      </c>
      <c r="C113" s="74">
        <v>13707311430</v>
      </c>
      <c r="D113" s="75" t="s">
        <v>165</v>
      </c>
      <c r="E113" s="74" t="s">
        <v>167</v>
      </c>
      <c r="F113" s="74"/>
      <c r="G113" s="76"/>
    </row>
    <row r="114" spans="1:7">
      <c r="A114" s="74">
        <v>113</v>
      </c>
      <c r="B114" s="91" t="s">
        <v>168</v>
      </c>
      <c r="C114" s="74">
        <v>15111438831</v>
      </c>
      <c r="D114" s="75" t="s">
        <v>165</v>
      </c>
      <c r="E114" s="74">
        <v>21</v>
      </c>
      <c r="F114" s="74"/>
      <c r="G114" s="76"/>
    </row>
    <row r="115" spans="1:7">
      <c r="A115" s="74">
        <v>114</v>
      </c>
      <c r="B115" s="91" t="s">
        <v>169</v>
      </c>
      <c r="C115" s="74">
        <v>18907310510</v>
      </c>
      <c r="D115" s="75" t="s">
        <v>165</v>
      </c>
      <c r="E115" s="74">
        <v>17.19</v>
      </c>
      <c r="F115" s="74"/>
      <c r="G115" s="76"/>
    </row>
    <row r="116" spans="1:7">
      <c r="A116" s="74">
        <v>115</v>
      </c>
      <c r="B116" s="91" t="s">
        <v>170</v>
      </c>
      <c r="C116" s="74">
        <v>15116387248</v>
      </c>
      <c r="D116" s="75" t="s">
        <v>171</v>
      </c>
      <c r="E116" s="74">
        <v>1.7</v>
      </c>
      <c r="F116" s="74"/>
      <c r="G116" s="76">
        <v>4000</v>
      </c>
    </row>
    <row r="117" spans="1:7">
      <c r="A117" s="74">
        <v>116</v>
      </c>
      <c r="B117" s="91" t="s">
        <v>172</v>
      </c>
      <c r="C117" s="74">
        <v>13974831047</v>
      </c>
      <c r="D117" s="75" t="s">
        <v>171</v>
      </c>
      <c r="E117" s="74" t="s">
        <v>173</v>
      </c>
      <c r="F117" s="74"/>
      <c r="G117" s="76"/>
    </row>
    <row r="118" spans="1:7">
      <c r="A118" s="74">
        <v>117</v>
      </c>
      <c r="B118" s="91" t="s">
        <v>174</v>
      </c>
      <c r="C118" s="74"/>
      <c r="D118" s="75" t="s">
        <v>175</v>
      </c>
      <c r="E118" s="74" t="s">
        <v>176</v>
      </c>
      <c r="F118" s="74"/>
      <c r="G118" s="76"/>
    </row>
    <row r="119" spans="1:7">
      <c r="A119" s="74">
        <v>118</v>
      </c>
      <c r="B119" s="91" t="s">
        <v>177</v>
      </c>
      <c r="C119" s="74">
        <v>13607319788</v>
      </c>
      <c r="D119" s="75" t="s">
        <v>171</v>
      </c>
      <c r="E119" s="74">
        <v>17</v>
      </c>
      <c r="F119" s="74"/>
      <c r="G119" s="76"/>
    </row>
    <row r="120" spans="1:7">
      <c r="A120" s="74">
        <v>119</v>
      </c>
      <c r="B120" s="91" t="s">
        <v>178</v>
      </c>
      <c r="C120" s="74">
        <v>15084835494</v>
      </c>
      <c r="D120" s="75" t="s">
        <v>175</v>
      </c>
      <c r="E120" s="74" t="s">
        <v>179</v>
      </c>
      <c r="F120" s="74"/>
      <c r="G120" s="76"/>
    </row>
    <row r="121" spans="1:7">
      <c r="A121" s="74">
        <v>120</v>
      </c>
      <c r="B121" s="91" t="s">
        <v>180</v>
      </c>
      <c r="C121" s="74">
        <v>82287143</v>
      </c>
      <c r="D121" s="75" t="s">
        <v>171</v>
      </c>
      <c r="E121" s="74">
        <v>13.15</v>
      </c>
      <c r="F121" s="74"/>
      <c r="G121" s="76"/>
    </row>
    <row r="122" spans="1:7">
      <c r="A122" s="74">
        <v>121</v>
      </c>
      <c r="B122" s="91" t="s">
        <v>181</v>
      </c>
      <c r="C122" s="74">
        <v>13974880540</v>
      </c>
      <c r="D122" s="75" t="s">
        <v>171</v>
      </c>
      <c r="E122" s="74">
        <v>10</v>
      </c>
      <c r="F122" s="74"/>
      <c r="G122" s="76"/>
    </row>
    <row r="123" spans="1:7">
      <c r="A123" s="74">
        <v>122</v>
      </c>
      <c r="B123" s="91" t="s">
        <v>182</v>
      </c>
      <c r="C123" s="74">
        <v>13618485088</v>
      </c>
      <c r="D123" s="75" t="s">
        <v>183</v>
      </c>
      <c r="E123" s="74">
        <v>1</v>
      </c>
      <c r="F123" s="74"/>
      <c r="G123" s="76"/>
    </row>
    <row r="124" spans="1:7">
      <c r="A124" s="74">
        <v>123</v>
      </c>
      <c r="B124" s="91" t="s">
        <v>184</v>
      </c>
      <c r="C124" s="74">
        <v>82243990</v>
      </c>
      <c r="D124" s="75" t="s">
        <v>183</v>
      </c>
      <c r="E124" s="74" t="s">
        <v>185</v>
      </c>
      <c r="F124" s="74"/>
      <c r="G124" s="76"/>
    </row>
    <row r="125" spans="1:7">
      <c r="A125" s="74">
        <v>124</v>
      </c>
      <c r="B125" s="91" t="s">
        <v>186</v>
      </c>
      <c r="C125" s="74">
        <v>13873141288</v>
      </c>
      <c r="D125" s="75" t="s">
        <v>183</v>
      </c>
      <c r="E125" s="74">
        <v>22</v>
      </c>
      <c r="F125" s="74"/>
      <c r="G125" s="76"/>
    </row>
    <row r="126" spans="1:7">
      <c r="A126" s="74">
        <v>125</v>
      </c>
      <c r="B126" s="91" t="s">
        <v>166</v>
      </c>
      <c r="C126" s="74">
        <v>13707311430</v>
      </c>
      <c r="D126" s="75" t="s">
        <v>183</v>
      </c>
      <c r="E126" s="74">
        <v>7.9</v>
      </c>
      <c r="F126" s="74"/>
      <c r="G126" s="76"/>
    </row>
    <row r="127" spans="1:7">
      <c r="A127" s="74">
        <v>126</v>
      </c>
      <c r="B127" s="91" t="s">
        <v>187</v>
      </c>
      <c r="C127" s="74">
        <v>13707311430</v>
      </c>
      <c r="D127" s="75" t="s">
        <v>183</v>
      </c>
      <c r="E127" s="74">
        <v>3.5</v>
      </c>
      <c r="F127" s="74"/>
      <c r="G127" s="76"/>
    </row>
    <row r="128" spans="1:7">
      <c r="A128" s="74">
        <v>127</v>
      </c>
      <c r="B128" s="91" t="s">
        <v>188</v>
      </c>
      <c r="C128" s="74">
        <v>13707311430</v>
      </c>
      <c r="D128" s="75" t="s">
        <v>183</v>
      </c>
      <c r="E128" s="74">
        <v>13</v>
      </c>
      <c r="F128" s="74"/>
      <c r="G128" s="76"/>
    </row>
  </sheetData>
  <autoFilter ref="A1:G128"/>
  <pageMargins left="1.29861111111111" right="0.708333333333333" top="0.156944444444444" bottom="0.156944444444444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3"/>
  <sheetViews>
    <sheetView topLeftCell="A52" workbookViewId="0">
      <selection activeCell="K69" sqref="K69"/>
    </sheetView>
  </sheetViews>
  <sheetFormatPr defaultColWidth="9" defaultRowHeight="12"/>
  <cols>
    <col min="1" max="1" width="11.6333333333333" style="69" customWidth="1"/>
    <col min="2" max="2" width="9.75" style="69" customWidth="1"/>
    <col min="3" max="3" width="19.25" style="69" customWidth="1"/>
    <col min="4" max="5" width="6.5" style="69" customWidth="1"/>
    <col min="6" max="7" width="16.1333333333333" style="69" customWidth="1"/>
    <col min="8" max="8" width="11.6333333333333" style="69" customWidth="1"/>
    <col min="9" max="9" width="13.8833333333333" style="69" customWidth="1"/>
    <col min="10" max="11" width="16.1333333333333" style="69" customWidth="1"/>
    <col min="12" max="12" width="12.25" style="69" customWidth="1"/>
    <col min="13" max="13" width="14.1333333333333" style="69" customWidth="1"/>
    <col min="14" max="14" width="13.1333333333333" style="69" customWidth="1"/>
    <col min="15" max="16384" width="9" style="69"/>
  </cols>
  <sheetData>
    <row r="1" customFormat="1" ht="13.5" spans="1:11">
      <c r="A1" s="237" t="s">
        <v>189</v>
      </c>
      <c r="B1" s="238" t="s">
        <v>190</v>
      </c>
      <c r="C1" s="239" t="s">
        <v>191</v>
      </c>
      <c r="D1" s="240" t="s">
        <v>192</v>
      </c>
      <c r="E1" s="240"/>
      <c r="F1" s="240" t="s">
        <v>193</v>
      </c>
      <c r="G1" s="240"/>
      <c r="H1" s="240" t="s">
        <v>194</v>
      </c>
      <c r="I1" s="240"/>
      <c r="J1" s="240" t="s">
        <v>195</v>
      </c>
      <c r="K1" s="240"/>
    </row>
    <row r="2" customFormat="1" ht="13.5" spans="1:11">
      <c r="A2" s="237"/>
      <c r="B2" s="241"/>
      <c r="C2" s="239"/>
      <c r="D2" s="240" t="s">
        <v>196</v>
      </c>
      <c r="E2" s="240" t="s">
        <v>197</v>
      </c>
      <c r="F2" s="240" t="s">
        <v>196</v>
      </c>
      <c r="G2" s="240" t="s">
        <v>197</v>
      </c>
      <c r="H2" s="240" t="s">
        <v>196</v>
      </c>
      <c r="I2" s="240" t="s">
        <v>197</v>
      </c>
      <c r="J2" s="240" t="s">
        <v>196</v>
      </c>
      <c r="K2" s="240" t="s">
        <v>197</v>
      </c>
    </row>
    <row r="3" spans="1:11">
      <c r="A3" s="91">
        <v>3501</v>
      </c>
      <c r="B3" s="91">
        <f t="shared" ref="B3:B66" si="0">LEN(A3)</f>
        <v>4</v>
      </c>
      <c r="C3" s="100" t="s">
        <v>198</v>
      </c>
      <c r="D3" s="60">
        <v>0</v>
      </c>
      <c r="E3" s="60">
        <v>0</v>
      </c>
      <c r="F3" s="60">
        <v>0</v>
      </c>
      <c r="G3" s="60">
        <v>0</v>
      </c>
      <c r="H3" s="60">
        <v>0</v>
      </c>
      <c r="I3" s="60">
        <v>0</v>
      </c>
      <c r="J3" s="60">
        <v>0</v>
      </c>
      <c r="K3" s="60">
        <v>0</v>
      </c>
    </row>
    <row r="4" spans="1:11">
      <c r="A4" s="91">
        <v>4001</v>
      </c>
      <c r="B4" s="91">
        <f t="shared" si="0"/>
        <v>4</v>
      </c>
      <c r="C4" s="100" t="s">
        <v>199</v>
      </c>
      <c r="D4" s="60">
        <v>0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</row>
    <row r="5" spans="1:11">
      <c r="A5" s="91">
        <v>4101</v>
      </c>
      <c r="B5" s="91">
        <f t="shared" si="0"/>
        <v>4</v>
      </c>
      <c r="C5" s="100" t="s">
        <v>200</v>
      </c>
      <c r="D5" s="60">
        <v>0</v>
      </c>
      <c r="E5" s="60">
        <v>0</v>
      </c>
      <c r="F5" s="60">
        <v>1229024.94</v>
      </c>
      <c r="G5" s="60">
        <v>1378017.06</v>
      </c>
      <c r="H5" s="60">
        <v>0</v>
      </c>
      <c r="I5" s="60">
        <v>148992.12</v>
      </c>
      <c r="J5" s="60">
        <v>1229024.94</v>
      </c>
      <c r="K5" s="60">
        <v>1378017.06</v>
      </c>
    </row>
    <row r="6" spans="1:13">
      <c r="A6" s="91">
        <v>410101</v>
      </c>
      <c r="B6" s="91">
        <f t="shared" si="0"/>
        <v>6</v>
      </c>
      <c r="C6" s="100" t="s">
        <v>201</v>
      </c>
      <c r="D6" s="60">
        <v>0</v>
      </c>
      <c r="E6" s="60">
        <v>0</v>
      </c>
      <c r="F6" s="60">
        <v>1167107.94</v>
      </c>
      <c r="G6" s="60">
        <v>1313415.06</v>
      </c>
      <c r="H6" s="60">
        <v>0</v>
      </c>
      <c r="I6" s="60">
        <v>146307.12</v>
      </c>
      <c r="J6" s="60">
        <v>1167107.94</v>
      </c>
      <c r="K6" s="60">
        <v>1313415.06</v>
      </c>
      <c r="L6" s="244">
        <v>1313415.06</v>
      </c>
      <c r="M6" s="245">
        <v>1294635.06</v>
      </c>
    </row>
    <row r="7" spans="1:14">
      <c r="A7" s="91">
        <v>41010101</v>
      </c>
      <c r="B7" s="91">
        <f t="shared" si="0"/>
        <v>8</v>
      </c>
      <c r="C7" s="100" t="s">
        <v>202</v>
      </c>
      <c r="D7" s="60">
        <v>0</v>
      </c>
      <c r="E7" s="60">
        <v>0</v>
      </c>
      <c r="F7" s="60">
        <v>226065.4</v>
      </c>
      <c r="G7" s="60">
        <v>226065.4</v>
      </c>
      <c r="H7" s="60">
        <v>0</v>
      </c>
      <c r="I7" s="60">
        <v>0</v>
      </c>
      <c r="J7" s="60">
        <v>226065.4</v>
      </c>
      <c r="K7" s="60">
        <v>226065.4</v>
      </c>
      <c r="L7" s="244">
        <v>226065.4</v>
      </c>
      <c r="M7" s="244">
        <v>226065.4</v>
      </c>
      <c r="N7" s="245">
        <f>M7-G7</f>
        <v>0</v>
      </c>
    </row>
    <row r="8" spans="1:14">
      <c r="A8" s="91">
        <v>4101010101</v>
      </c>
      <c r="B8" s="91">
        <f t="shared" si="0"/>
        <v>10</v>
      </c>
      <c r="C8" s="100" t="s">
        <v>203</v>
      </c>
      <c r="D8" s="60">
        <v>0</v>
      </c>
      <c r="E8" s="60">
        <v>0</v>
      </c>
      <c r="F8" s="60">
        <v>18000</v>
      </c>
      <c r="G8" s="60">
        <v>18000</v>
      </c>
      <c r="H8" s="60">
        <v>0</v>
      </c>
      <c r="I8" s="60">
        <v>0</v>
      </c>
      <c r="J8" s="60">
        <v>18000</v>
      </c>
      <c r="K8" s="60">
        <v>18000</v>
      </c>
      <c r="L8" s="244">
        <v>18000</v>
      </c>
      <c r="M8" s="244">
        <v>18000</v>
      </c>
      <c r="N8" s="245">
        <f t="shared" ref="N8:N49" si="1">M8-G8</f>
        <v>0</v>
      </c>
    </row>
    <row r="9" spans="1:14">
      <c r="A9" s="91">
        <v>4101010102</v>
      </c>
      <c r="B9" s="91">
        <f t="shared" si="0"/>
        <v>10</v>
      </c>
      <c r="C9" s="100" t="s">
        <v>204</v>
      </c>
      <c r="D9" s="60">
        <v>0</v>
      </c>
      <c r="E9" s="60">
        <v>0</v>
      </c>
      <c r="F9" s="60">
        <v>42840</v>
      </c>
      <c r="G9" s="60">
        <v>42840</v>
      </c>
      <c r="H9" s="60">
        <v>0</v>
      </c>
      <c r="I9" s="60">
        <v>0</v>
      </c>
      <c r="J9" s="60">
        <v>42840</v>
      </c>
      <c r="K9" s="60">
        <v>42840</v>
      </c>
      <c r="L9" s="244">
        <v>42840</v>
      </c>
      <c r="M9" s="244">
        <v>42840</v>
      </c>
      <c r="N9" s="245">
        <f t="shared" si="1"/>
        <v>0</v>
      </c>
    </row>
    <row r="10" spans="1:14">
      <c r="A10" s="91">
        <v>4101010103</v>
      </c>
      <c r="B10" s="91">
        <f t="shared" si="0"/>
        <v>10</v>
      </c>
      <c r="C10" s="100" t="s">
        <v>205</v>
      </c>
      <c r="D10" s="60">
        <v>0</v>
      </c>
      <c r="E10" s="60">
        <v>0</v>
      </c>
      <c r="F10" s="60">
        <v>165225.4</v>
      </c>
      <c r="G10" s="60">
        <v>165225.4</v>
      </c>
      <c r="H10" s="60">
        <v>0</v>
      </c>
      <c r="I10" s="60">
        <v>0</v>
      </c>
      <c r="J10" s="60">
        <v>165225.4</v>
      </c>
      <c r="K10" s="60">
        <v>165225.4</v>
      </c>
      <c r="L10" s="244">
        <v>165225.4</v>
      </c>
      <c r="M10" s="244">
        <v>165225.4</v>
      </c>
      <c r="N10" s="245">
        <f t="shared" si="1"/>
        <v>0</v>
      </c>
    </row>
    <row r="11" spans="1:14">
      <c r="A11" s="91">
        <v>4101010104</v>
      </c>
      <c r="B11" s="91">
        <f t="shared" si="0"/>
        <v>10</v>
      </c>
      <c r="C11" s="100" t="s">
        <v>206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N11" s="245">
        <f t="shared" si="1"/>
        <v>0</v>
      </c>
    </row>
    <row r="12" spans="1:14">
      <c r="A12" s="91">
        <v>4101010105</v>
      </c>
      <c r="B12" s="91">
        <f t="shared" si="0"/>
        <v>10</v>
      </c>
      <c r="C12" s="100" t="s">
        <v>207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N12" s="245">
        <f t="shared" si="1"/>
        <v>0</v>
      </c>
    </row>
    <row r="13" spans="1:14">
      <c r="A13" s="91">
        <v>41010102</v>
      </c>
      <c r="B13" s="91">
        <f t="shared" si="0"/>
        <v>8</v>
      </c>
      <c r="C13" s="100" t="s">
        <v>208</v>
      </c>
      <c r="D13" s="60">
        <v>0</v>
      </c>
      <c r="E13" s="60">
        <v>0</v>
      </c>
      <c r="F13" s="60">
        <v>661211</v>
      </c>
      <c r="G13" s="60">
        <v>701357</v>
      </c>
      <c r="H13" s="60">
        <v>0</v>
      </c>
      <c r="I13" s="60">
        <v>40146</v>
      </c>
      <c r="J13" s="60">
        <v>661211</v>
      </c>
      <c r="K13" s="60">
        <v>701357</v>
      </c>
      <c r="L13" s="244">
        <v>701357</v>
      </c>
      <c r="M13" s="244">
        <v>701357</v>
      </c>
      <c r="N13" s="245">
        <f t="shared" si="1"/>
        <v>0</v>
      </c>
    </row>
    <row r="14" spans="1:14">
      <c r="A14" s="91">
        <v>4101010201</v>
      </c>
      <c r="B14" s="91">
        <f t="shared" si="0"/>
        <v>10</v>
      </c>
      <c r="C14" s="100" t="s">
        <v>209</v>
      </c>
      <c r="D14" s="60">
        <v>0</v>
      </c>
      <c r="E14" s="60">
        <v>0</v>
      </c>
      <c r="F14" s="60">
        <v>35707</v>
      </c>
      <c r="G14" s="60">
        <v>35707</v>
      </c>
      <c r="H14" s="60">
        <v>0</v>
      </c>
      <c r="I14" s="60">
        <v>0</v>
      </c>
      <c r="J14" s="60">
        <v>35707</v>
      </c>
      <c r="K14" s="60">
        <v>35707</v>
      </c>
      <c r="L14" s="244">
        <v>35707</v>
      </c>
      <c r="M14" s="244">
        <v>35707</v>
      </c>
      <c r="N14" s="245">
        <f t="shared" si="1"/>
        <v>0</v>
      </c>
    </row>
    <row r="15" spans="1:14">
      <c r="A15" s="91">
        <v>4101010202</v>
      </c>
      <c r="B15" s="91">
        <f t="shared" si="0"/>
        <v>10</v>
      </c>
      <c r="C15" s="100" t="s">
        <v>210</v>
      </c>
      <c r="D15" s="60">
        <v>0</v>
      </c>
      <c r="E15" s="60">
        <v>0</v>
      </c>
      <c r="F15" s="60">
        <v>1500</v>
      </c>
      <c r="G15" s="60">
        <v>1500</v>
      </c>
      <c r="H15" s="60">
        <v>0</v>
      </c>
      <c r="I15" s="60">
        <v>0</v>
      </c>
      <c r="J15" s="60">
        <v>1500</v>
      </c>
      <c r="K15" s="60">
        <v>1500</v>
      </c>
      <c r="L15" s="244">
        <v>1500</v>
      </c>
      <c r="M15" s="244">
        <v>1500</v>
      </c>
      <c r="N15" s="245">
        <f t="shared" si="1"/>
        <v>0</v>
      </c>
    </row>
    <row r="16" spans="1:14">
      <c r="A16" s="91">
        <v>4101010203</v>
      </c>
      <c r="B16" s="91">
        <f t="shared" si="0"/>
        <v>10</v>
      </c>
      <c r="C16" s="100" t="s">
        <v>211</v>
      </c>
      <c r="D16" s="60">
        <v>0</v>
      </c>
      <c r="E16" s="60">
        <v>0</v>
      </c>
      <c r="F16" s="60">
        <v>187614</v>
      </c>
      <c r="G16" s="60">
        <v>187614</v>
      </c>
      <c r="H16" s="60">
        <v>0</v>
      </c>
      <c r="I16" s="60">
        <v>0</v>
      </c>
      <c r="J16" s="60">
        <v>187614</v>
      </c>
      <c r="K16" s="60">
        <v>187614</v>
      </c>
      <c r="L16" s="244">
        <v>187614</v>
      </c>
      <c r="M16" s="244">
        <v>187614</v>
      </c>
      <c r="N16" s="245">
        <f t="shared" si="1"/>
        <v>0</v>
      </c>
    </row>
    <row r="17" spans="1:14">
      <c r="A17" s="91">
        <v>4101010204</v>
      </c>
      <c r="B17" s="91">
        <f t="shared" si="0"/>
        <v>10</v>
      </c>
      <c r="C17" s="100" t="s">
        <v>212</v>
      </c>
      <c r="D17" s="60">
        <v>0</v>
      </c>
      <c r="E17" s="60">
        <v>0</v>
      </c>
      <c r="F17" s="60">
        <v>8580</v>
      </c>
      <c r="G17" s="60">
        <v>17160</v>
      </c>
      <c r="H17" s="60">
        <v>0</v>
      </c>
      <c r="I17" s="60">
        <v>8580</v>
      </c>
      <c r="J17" s="60">
        <v>8580</v>
      </c>
      <c r="K17" s="60">
        <v>17160</v>
      </c>
      <c r="L17" s="244">
        <v>17160</v>
      </c>
      <c r="M17" s="244">
        <v>17160</v>
      </c>
      <c r="N17" s="245">
        <f t="shared" si="1"/>
        <v>0</v>
      </c>
    </row>
    <row r="18" spans="1:14">
      <c r="A18" s="91">
        <v>4101010205</v>
      </c>
      <c r="B18" s="91">
        <f t="shared" si="0"/>
        <v>10</v>
      </c>
      <c r="C18" s="100" t="s">
        <v>213</v>
      </c>
      <c r="D18" s="60">
        <v>0</v>
      </c>
      <c r="E18" s="60">
        <v>0</v>
      </c>
      <c r="F18" s="60">
        <v>34794</v>
      </c>
      <c r="G18" s="60">
        <v>40593</v>
      </c>
      <c r="H18" s="60">
        <v>0</v>
      </c>
      <c r="I18" s="60">
        <v>5799</v>
      </c>
      <c r="J18" s="60">
        <v>34794</v>
      </c>
      <c r="K18" s="60">
        <v>40593</v>
      </c>
      <c r="L18" s="244">
        <v>40593</v>
      </c>
      <c r="M18" s="244">
        <v>40593</v>
      </c>
      <c r="N18" s="245">
        <f t="shared" si="1"/>
        <v>0</v>
      </c>
    </row>
    <row r="19" spans="1:14">
      <c r="A19" s="91">
        <v>4101010206</v>
      </c>
      <c r="B19" s="91">
        <f t="shared" si="0"/>
        <v>10</v>
      </c>
      <c r="C19" s="100" t="s">
        <v>214</v>
      </c>
      <c r="D19" s="60">
        <v>0</v>
      </c>
      <c r="E19" s="60">
        <v>0</v>
      </c>
      <c r="F19" s="60">
        <v>8580</v>
      </c>
      <c r="G19" s="60">
        <v>8580</v>
      </c>
      <c r="H19" s="60">
        <v>0</v>
      </c>
      <c r="I19" s="60">
        <v>0</v>
      </c>
      <c r="J19" s="60">
        <v>8580</v>
      </c>
      <c r="K19" s="60">
        <v>8580</v>
      </c>
      <c r="L19" s="244">
        <v>8580</v>
      </c>
      <c r="M19" s="244">
        <v>8580</v>
      </c>
      <c r="N19" s="245">
        <f t="shared" si="1"/>
        <v>0</v>
      </c>
    </row>
    <row r="20" spans="1:14">
      <c r="A20" s="91">
        <v>4101010207</v>
      </c>
      <c r="B20" s="91">
        <f t="shared" si="0"/>
        <v>10</v>
      </c>
      <c r="C20" s="100" t="s">
        <v>215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N20" s="245">
        <f t="shared" si="1"/>
        <v>0</v>
      </c>
    </row>
    <row r="21" spans="1:14">
      <c r="A21" s="91">
        <v>4101010208</v>
      </c>
      <c r="B21" s="91">
        <f t="shared" si="0"/>
        <v>10</v>
      </c>
      <c r="C21" s="100" t="s">
        <v>216</v>
      </c>
      <c r="D21" s="60">
        <v>0</v>
      </c>
      <c r="E21" s="60">
        <v>0</v>
      </c>
      <c r="F21" s="60">
        <v>52056</v>
      </c>
      <c r="G21" s="60">
        <v>60733</v>
      </c>
      <c r="H21" s="60">
        <v>0</v>
      </c>
      <c r="I21" s="60">
        <v>8677</v>
      </c>
      <c r="J21" s="60">
        <v>52056</v>
      </c>
      <c r="K21" s="60">
        <v>60733</v>
      </c>
      <c r="L21" s="244">
        <v>60733</v>
      </c>
      <c r="M21" s="244">
        <v>60733</v>
      </c>
      <c r="N21" s="245">
        <f t="shared" si="1"/>
        <v>0</v>
      </c>
    </row>
    <row r="22" spans="1:14">
      <c r="A22" s="91">
        <v>4101010209</v>
      </c>
      <c r="B22" s="91">
        <f t="shared" si="0"/>
        <v>10</v>
      </c>
      <c r="C22" s="100" t="s">
        <v>217</v>
      </c>
      <c r="D22" s="60">
        <v>0</v>
      </c>
      <c r="E22" s="60">
        <v>0</v>
      </c>
      <c r="F22" s="60">
        <v>17532</v>
      </c>
      <c r="G22" s="60">
        <v>17532</v>
      </c>
      <c r="H22" s="60">
        <v>0</v>
      </c>
      <c r="I22" s="60">
        <v>0</v>
      </c>
      <c r="J22" s="60">
        <v>17532</v>
      </c>
      <c r="K22" s="60">
        <v>17532</v>
      </c>
      <c r="L22" s="244">
        <v>17532</v>
      </c>
      <c r="M22" s="244">
        <v>17532</v>
      </c>
      <c r="N22" s="245">
        <f t="shared" si="1"/>
        <v>0</v>
      </c>
    </row>
    <row r="23" spans="1:14">
      <c r="A23" s="91">
        <v>4101010210</v>
      </c>
      <c r="B23" s="91">
        <f t="shared" si="0"/>
        <v>10</v>
      </c>
      <c r="C23" s="100" t="s">
        <v>218</v>
      </c>
      <c r="D23" s="60">
        <v>0</v>
      </c>
      <c r="E23" s="60">
        <v>0</v>
      </c>
      <c r="F23" s="60">
        <v>90588</v>
      </c>
      <c r="G23" s="60">
        <v>90588</v>
      </c>
      <c r="H23" s="60">
        <v>0</v>
      </c>
      <c r="I23" s="60">
        <v>0</v>
      </c>
      <c r="J23" s="60">
        <v>90588</v>
      </c>
      <c r="K23" s="60">
        <v>90588</v>
      </c>
      <c r="L23" s="244">
        <v>90588</v>
      </c>
      <c r="M23" s="244">
        <v>90588</v>
      </c>
      <c r="N23" s="245">
        <f t="shared" si="1"/>
        <v>0</v>
      </c>
    </row>
    <row r="24" spans="1:14">
      <c r="A24" s="91">
        <v>4101010211</v>
      </c>
      <c r="B24" s="91">
        <f t="shared" si="0"/>
        <v>10</v>
      </c>
      <c r="C24" s="100" t="s">
        <v>219</v>
      </c>
      <c r="D24" s="60">
        <v>0</v>
      </c>
      <c r="E24" s="60">
        <v>0</v>
      </c>
      <c r="F24" s="60">
        <v>6700</v>
      </c>
      <c r="G24" s="60">
        <v>6700</v>
      </c>
      <c r="H24" s="60">
        <v>0</v>
      </c>
      <c r="I24" s="60">
        <v>0</v>
      </c>
      <c r="J24" s="60">
        <v>6700</v>
      </c>
      <c r="K24" s="60">
        <v>6700</v>
      </c>
      <c r="L24" s="244">
        <v>6700</v>
      </c>
      <c r="M24" s="244">
        <v>6700</v>
      </c>
      <c r="N24" s="245">
        <f t="shared" si="1"/>
        <v>0</v>
      </c>
    </row>
    <row r="25" spans="1:14">
      <c r="A25" s="91">
        <v>4101010212</v>
      </c>
      <c r="B25" s="91">
        <f t="shared" si="0"/>
        <v>10</v>
      </c>
      <c r="C25" s="100" t="s">
        <v>220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N25" s="245">
        <f t="shared" si="1"/>
        <v>0</v>
      </c>
    </row>
    <row r="26" spans="1:14">
      <c r="A26" s="91">
        <v>4101010213</v>
      </c>
      <c r="B26" s="91">
        <f t="shared" si="0"/>
        <v>10</v>
      </c>
      <c r="C26" s="100" t="s">
        <v>221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N26" s="245">
        <f t="shared" si="1"/>
        <v>0</v>
      </c>
    </row>
    <row r="27" spans="1:14">
      <c r="A27" s="91">
        <v>4101010214</v>
      </c>
      <c r="B27" s="91">
        <f t="shared" si="0"/>
        <v>10</v>
      </c>
      <c r="C27" s="100" t="s">
        <v>222</v>
      </c>
      <c r="D27" s="60">
        <v>0</v>
      </c>
      <c r="E27" s="60">
        <v>0</v>
      </c>
      <c r="F27" s="60">
        <v>44360</v>
      </c>
      <c r="G27" s="60">
        <v>49810</v>
      </c>
      <c r="H27" s="60">
        <v>0</v>
      </c>
      <c r="I27" s="60">
        <v>5450</v>
      </c>
      <c r="J27" s="60">
        <v>44360</v>
      </c>
      <c r="K27" s="60">
        <v>49810</v>
      </c>
      <c r="L27" s="244">
        <v>49810</v>
      </c>
      <c r="M27" s="244">
        <v>49810</v>
      </c>
      <c r="N27" s="245">
        <f t="shared" si="1"/>
        <v>0</v>
      </c>
    </row>
    <row r="28" spans="1:14">
      <c r="A28" s="91">
        <v>4101010215</v>
      </c>
      <c r="B28" s="91">
        <f t="shared" si="0"/>
        <v>10</v>
      </c>
      <c r="C28" s="100" t="s">
        <v>223</v>
      </c>
      <c r="D28" s="60">
        <v>0</v>
      </c>
      <c r="E28" s="60">
        <v>0</v>
      </c>
      <c r="F28" s="60">
        <v>20601</v>
      </c>
      <c r="G28" s="60">
        <v>20601</v>
      </c>
      <c r="H28" s="60">
        <v>0</v>
      </c>
      <c r="I28" s="60">
        <v>0</v>
      </c>
      <c r="J28" s="60">
        <v>20601</v>
      </c>
      <c r="K28" s="60">
        <v>20601</v>
      </c>
      <c r="L28" s="244">
        <v>20601</v>
      </c>
      <c r="M28" s="244">
        <v>20601</v>
      </c>
      <c r="N28" s="245">
        <f t="shared" si="1"/>
        <v>0</v>
      </c>
    </row>
    <row r="29" spans="1:14">
      <c r="A29" s="91">
        <v>4101010216</v>
      </c>
      <c r="B29" s="91">
        <f t="shared" si="0"/>
        <v>10</v>
      </c>
      <c r="C29" s="100" t="s">
        <v>224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N29" s="245">
        <f t="shared" si="1"/>
        <v>0</v>
      </c>
    </row>
    <row r="30" spans="1:14">
      <c r="A30" s="91">
        <v>4101010217</v>
      </c>
      <c r="B30" s="91">
        <f t="shared" si="0"/>
        <v>10</v>
      </c>
      <c r="C30" s="100" t="s">
        <v>225</v>
      </c>
      <c r="D30" s="60">
        <v>0</v>
      </c>
      <c r="E30" s="60">
        <v>0</v>
      </c>
      <c r="F30" s="60">
        <v>35840</v>
      </c>
      <c r="G30" s="60">
        <v>35840</v>
      </c>
      <c r="H30" s="60">
        <v>0</v>
      </c>
      <c r="I30" s="60">
        <v>0</v>
      </c>
      <c r="J30" s="60">
        <v>35840</v>
      </c>
      <c r="K30" s="60">
        <v>35840</v>
      </c>
      <c r="L30" s="244">
        <v>35840</v>
      </c>
      <c r="M30" s="244">
        <v>35840</v>
      </c>
      <c r="N30" s="245">
        <f t="shared" si="1"/>
        <v>0</v>
      </c>
    </row>
    <row r="31" spans="1:14">
      <c r="A31" s="91">
        <v>4101010218</v>
      </c>
      <c r="B31" s="91">
        <f t="shared" si="0"/>
        <v>10</v>
      </c>
      <c r="C31" s="100" t="s">
        <v>226</v>
      </c>
      <c r="D31" s="60">
        <v>0</v>
      </c>
      <c r="E31" s="60">
        <v>0</v>
      </c>
      <c r="F31" s="60">
        <v>8580</v>
      </c>
      <c r="G31" s="60">
        <v>17160</v>
      </c>
      <c r="H31" s="60">
        <v>0</v>
      </c>
      <c r="I31" s="60">
        <v>8580</v>
      </c>
      <c r="J31" s="60">
        <v>8580</v>
      </c>
      <c r="K31" s="60">
        <v>17160</v>
      </c>
      <c r="L31" s="244">
        <v>17160</v>
      </c>
      <c r="M31" s="244">
        <v>17160</v>
      </c>
      <c r="N31" s="245">
        <f t="shared" si="1"/>
        <v>0</v>
      </c>
    </row>
    <row r="32" spans="1:14">
      <c r="A32" s="91">
        <v>4101010219</v>
      </c>
      <c r="B32" s="91">
        <f t="shared" si="0"/>
        <v>10</v>
      </c>
      <c r="C32" s="100" t="s">
        <v>227</v>
      </c>
      <c r="D32" s="60">
        <v>0</v>
      </c>
      <c r="E32" s="60">
        <v>0</v>
      </c>
      <c r="F32" s="60">
        <v>64989</v>
      </c>
      <c r="G32" s="60">
        <v>64989</v>
      </c>
      <c r="H32" s="60">
        <v>0</v>
      </c>
      <c r="I32" s="60">
        <v>0</v>
      </c>
      <c r="J32" s="60">
        <v>64989</v>
      </c>
      <c r="K32" s="60">
        <v>64989</v>
      </c>
      <c r="L32" s="244">
        <v>64989</v>
      </c>
      <c r="M32" s="244">
        <v>64989</v>
      </c>
      <c r="N32" s="245">
        <f t="shared" si="1"/>
        <v>0</v>
      </c>
    </row>
    <row r="33" spans="1:14">
      <c r="A33" s="91">
        <v>4101010220</v>
      </c>
      <c r="B33" s="91">
        <f t="shared" si="0"/>
        <v>10</v>
      </c>
      <c r="C33" s="100" t="s">
        <v>228</v>
      </c>
      <c r="D33" s="60">
        <v>0</v>
      </c>
      <c r="E33" s="60">
        <v>0</v>
      </c>
      <c r="F33" s="60">
        <v>43190</v>
      </c>
      <c r="G33" s="60">
        <v>46250</v>
      </c>
      <c r="H33" s="60">
        <v>0</v>
      </c>
      <c r="I33" s="60">
        <v>3060</v>
      </c>
      <c r="J33" s="60">
        <v>43190</v>
      </c>
      <c r="K33" s="60">
        <v>46250</v>
      </c>
      <c r="L33" s="244">
        <v>46250</v>
      </c>
      <c r="M33" s="244">
        <v>46250</v>
      </c>
      <c r="N33" s="245">
        <f t="shared" si="1"/>
        <v>0</v>
      </c>
    </row>
    <row r="34" spans="1:14">
      <c r="A34" s="242">
        <v>41010103</v>
      </c>
      <c r="B34" s="242">
        <f t="shared" si="0"/>
        <v>8</v>
      </c>
      <c r="C34" s="243" t="s">
        <v>229</v>
      </c>
      <c r="D34" s="63">
        <v>0</v>
      </c>
      <c r="E34" s="63">
        <v>0</v>
      </c>
      <c r="F34" s="63">
        <v>181400</v>
      </c>
      <c r="G34" s="63">
        <v>221400</v>
      </c>
      <c r="H34" s="63">
        <v>0</v>
      </c>
      <c r="I34" s="63">
        <v>40000</v>
      </c>
      <c r="J34" s="63">
        <v>181400</v>
      </c>
      <c r="K34" s="63">
        <v>221400</v>
      </c>
      <c r="L34" s="246">
        <v>221400</v>
      </c>
      <c r="M34" s="246">
        <v>204300</v>
      </c>
      <c r="N34" s="247">
        <f t="shared" si="1"/>
        <v>-17100</v>
      </c>
    </row>
    <row r="35" spans="1:14">
      <c r="A35" s="242">
        <v>4101010301</v>
      </c>
      <c r="B35" s="242">
        <f t="shared" si="0"/>
        <v>10</v>
      </c>
      <c r="C35" s="243" t="s">
        <v>230</v>
      </c>
      <c r="D35" s="63">
        <v>0</v>
      </c>
      <c r="E35" s="63">
        <v>0</v>
      </c>
      <c r="F35" s="63">
        <v>27500</v>
      </c>
      <c r="G35" s="63">
        <v>38000</v>
      </c>
      <c r="H35" s="63">
        <v>0</v>
      </c>
      <c r="I35" s="63">
        <v>10500</v>
      </c>
      <c r="J35" s="63">
        <v>27500</v>
      </c>
      <c r="K35" s="63">
        <v>38000</v>
      </c>
      <c r="L35" s="246">
        <v>38000</v>
      </c>
      <c r="M35" s="246">
        <v>35000</v>
      </c>
      <c r="N35" s="247">
        <f t="shared" si="1"/>
        <v>-3000</v>
      </c>
    </row>
    <row r="36" spans="1:14">
      <c r="A36" s="91">
        <v>4101010302</v>
      </c>
      <c r="B36" s="91">
        <f t="shared" si="0"/>
        <v>10</v>
      </c>
      <c r="C36" s="100" t="s">
        <v>231</v>
      </c>
      <c r="D36" s="60">
        <v>0</v>
      </c>
      <c r="E36" s="60">
        <v>0</v>
      </c>
      <c r="F36" s="60">
        <v>18500</v>
      </c>
      <c r="G36" s="60">
        <v>36500</v>
      </c>
      <c r="H36" s="60">
        <v>0</v>
      </c>
      <c r="I36" s="60">
        <v>18000</v>
      </c>
      <c r="J36" s="60">
        <v>18500</v>
      </c>
      <c r="K36" s="60">
        <v>36500</v>
      </c>
      <c r="L36" s="244">
        <v>36500</v>
      </c>
      <c r="M36" s="244">
        <v>36500</v>
      </c>
      <c r="N36" s="245">
        <f t="shared" si="1"/>
        <v>0</v>
      </c>
    </row>
    <row r="37" spans="1:14">
      <c r="A37" s="242">
        <v>4101010303</v>
      </c>
      <c r="B37" s="242">
        <f t="shared" si="0"/>
        <v>10</v>
      </c>
      <c r="C37" s="243" t="s">
        <v>232</v>
      </c>
      <c r="D37" s="63">
        <v>0</v>
      </c>
      <c r="E37" s="63">
        <v>0</v>
      </c>
      <c r="F37" s="63">
        <v>43400</v>
      </c>
      <c r="G37" s="63">
        <v>51900</v>
      </c>
      <c r="H37" s="63">
        <v>0</v>
      </c>
      <c r="I37" s="63">
        <v>8500</v>
      </c>
      <c r="J37" s="63">
        <v>43400</v>
      </c>
      <c r="K37" s="63">
        <v>51900</v>
      </c>
      <c r="L37" s="246">
        <v>51900</v>
      </c>
      <c r="M37" s="246">
        <v>44400</v>
      </c>
      <c r="N37" s="247">
        <f t="shared" si="1"/>
        <v>-7500</v>
      </c>
    </row>
    <row r="38" spans="1:14">
      <c r="A38" s="242">
        <v>4101010304</v>
      </c>
      <c r="B38" s="242">
        <f t="shared" si="0"/>
        <v>10</v>
      </c>
      <c r="C38" s="243" t="s">
        <v>233</v>
      </c>
      <c r="D38" s="63">
        <v>0</v>
      </c>
      <c r="E38" s="63">
        <v>0</v>
      </c>
      <c r="F38" s="63">
        <v>30700</v>
      </c>
      <c r="G38" s="63">
        <v>33700</v>
      </c>
      <c r="H38" s="63">
        <v>0</v>
      </c>
      <c r="I38" s="63">
        <v>3000</v>
      </c>
      <c r="J38" s="63">
        <v>30700</v>
      </c>
      <c r="K38" s="63">
        <v>33700</v>
      </c>
      <c r="L38" s="246">
        <v>33700</v>
      </c>
      <c r="M38" s="246">
        <v>31600</v>
      </c>
      <c r="N38" s="247">
        <f t="shared" si="1"/>
        <v>-2100</v>
      </c>
    </row>
    <row r="39" spans="1:14">
      <c r="A39" s="242">
        <v>4101010305</v>
      </c>
      <c r="B39" s="242">
        <f t="shared" si="0"/>
        <v>10</v>
      </c>
      <c r="C39" s="243" t="s">
        <v>234</v>
      </c>
      <c r="D39" s="63">
        <v>0</v>
      </c>
      <c r="E39" s="63">
        <v>0</v>
      </c>
      <c r="F39" s="63">
        <v>33700</v>
      </c>
      <c r="G39" s="63">
        <v>33700</v>
      </c>
      <c r="H39" s="63">
        <v>0</v>
      </c>
      <c r="I39" s="63">
        <v>0</v>
      </c>
      <c r="J39" s="63">
        <v>33700</v>
      </c>
      <c r="K39" s="63">
        <v>33700</v>
      </c>
      <c r="L39" s="246">
        <v>33700</v>
      </c>
      <c r="M39" s="246">
        <v>29200</v>
      </c>
      <c r="N39" s="247">
        <f t="shared" si="1"/>
        <v>-4500</v>
      </c>
    </row>
    <row r="40" spans="1:14">
      <c r="A40" s="91">
        <v>4101010306</v>
      </c>
      <c r="B40" s="91">
        <f t="shared" si="0"/>
        <v>10</v>
      </c>
      <c r="C40" s="100" t="s">
        <v>235</v>
      </c>
      <c r="D40" s="60">
        <v>0</v>
      </c>
      <c r="E40" s="60">
        <v>0</v>
      </c>
      <c r="F40" s="60">
        <v>27600</v>
      </c>
      <c r="G40" s="60">
        <v>27600</v>
      </c>
      <c r="H40" s="60">
        <v>0</v>
      </c>
      <c r="I40" s="60">
        <v>0</v>
      </c>
      <c r="J40" s="60">
        <v>27600</v>
      </c>
      <c r="K40" s="60">
        <v>27600</v>
      </c>
      <c r="L40" s="244">
        <v>27600</v>
      </c>
      <c r="M40" s="244">
        <v>27600</v>
      </c>
      <c r="N40" s="245">
        <f t="shared" si="1"/>
        <v>0</v>
      </c>
    </row>
    <row r="41" spans="1:14">
      <c r="A41" s="242">
        <v>41010104</v>
      </c>
      <c r="B41" s="242">
        <f t="shared" si="0"/>
        <v>8</v>
      </c>
      <c r="C41" s="243" t="s">
        <v>236</v>
      </c>
      <c r="D41" s="63">
        <v>0</v>
      </c>
      <c r="E41" s="63">
        <v>0</v>
      </c>
      <c r="F41" s="63">
        <v>220130</v>
      </c>
      <c r="G41" s="63">
        <v>292485</v>
      </c>
      <c r="H41" s="63">
        <v>0</v>
      </c>
      <c r="I41" s="63">
        <v>72355</v>
      </c>
      <c r="J41" s="63">
        <v>220130</v>
      </c>
      <c r="K41" s="63">
        <v>292485</v>
      </c>
      <c r="L41" s="246">
        <v>292485</v>
      </c>
      <c r="M41" s="246">
        <v>290805</v>
      </c>
      <c r="N41" s="247">
        <f t="shared" si="1"/>
        <v>-1680</v>
      </c>
    </row>
    <row r="42" spans="1:14">
      <c r="A42" s="91">
        <v>4101010401</v>
      </c>
      <c r="B42" s="91">
        <f t="shared" si="0"/>
        <v>10</v>
      </c>
      <c r="C42" s="100" t="s">
        <v>237</v>
      </c>
      <c r="D42" s="60">
        <v>0</v>
      </c>
      <c r="E42" s="60">
        <v>0</v>
      </c>
      <c r="F42" s="60">
        <v>30760</v>
      </c>
      <c r="G42" s="60">
        <v>46140</v>
      </c>
      <c r="H42" s="60">
        <v>0</v>
      </c>
      <c r="I42" s="60">
        <v>15380</v>
      </c>
      <c r="J42" s="60">
        <v>30760</v>
      </c>
      <c r="K42" s="60">
        <v>46140</v>
      </c>
      <c r="L42" s="244">
        <v>46140</v>
      </c>
      <c r="M42" s="244">
        <v>46140</v>
      </c>
      <c r="N42" s="245">
        <f t="shared" si="1"/>
        <v>0</v>
      </c>
    </row>
    <row r="43" spans="1:14">
      <c r="A43" s="91">
        <v>4101010402</v>
      </c>
      <c r="B43" s="91">
        <f t="shared" si="0"/>
        <v>10</v>
      </c>
      <c r="C43" s="100" t="s">
        <v>238</v>
      </c>
      <c r="D43" s="60">
        <v>0</v>
      </c>
      <c r="E43" s="60">
        <v>0</v>
      </c>
      <c r="F43" s="60">
        <v>34980</v>
      </c>
      <c r="G43" s="60">
        <v>40020</v>
      </c>
      <c r="H43" s="60">
        <v>0</v>
      </c>
      <c r="I43" s="60">
        <v>5040</v>
      </c>
      <c r="J43" s="60">
        <v>34980</v>
      </c>
      <c r="K43" s="60">
        <v>40020</v>
      </c>
      <c r="L43" s="244">
        <v>40020</v>
      </c>
      <c r="M43" s="244">
        <v>40020</v>
      </c>
      <c r="N43" s="245">
        <f t="shared" si="1"/>
        <v>0</v>
      </c>
    </row>
    <row r="44" spans="1:14">
      <c r="A44" s="242">
        <v>4101010403</v>
      </c>
      <c r="B44" s="242">
        <f t="shared" si="0"/>
        <v>10</v>
      </c>
      <c r="C44" s="243" t="s">
        <v>239</v>
      </c>
      <c r="D44" s="63">
        <v>0</v>
      </c>
      <c r="E44" s="63">
        <v>0</v>
      </c>
      <c r="F44" s="63">
        <v>37610</v>
      </c>
      <c r="G44" s="63">
        <v>58225</v>
      </c>
      <c r="H44" s="63">
        <v>0</v>
      </c>
      <c r="I44" s="63">
        <v>20615</v>
      </c>
      <c r="J44" s="63">
        <v>37610</v>
      </c>
      <c r="K44" s="63">
        <v>58225</v>
      </c>
      <c r="L44" s="246">
        <v>58225</v>
      </c>
      <c r="M44" s="246">
        <v>56545</v>
      </c>
      <c r="N44" s="247">
        <f t="shared" si="1"/>
        <v>-1680</v>
      </c>
    </row>
    <row r="45" spans="1:14">
      <c r="A45" s="91">
        <v>4101010404</v>
      </c>
      <c r="B45" s="91">
        <f t="shared" si="0"/>
        <v>10</v>
      </c>
      <c r="C45" s="100" t="s">
        <v>240</v>
      </c>
      <c r="D45" s="60">
        <v>0</v>
      </c>
      <c r="E45" s="60">
        <v>0</v>
      </c>
      <c r="F45" s="60">
        <v>43340</v>
      </c>
      <c r="G45" s="60">
        <v>59540</v>
      </c>
      <c r="H45" s="60">
        <v>0</v>
      </c>
      <c r="I45" s="60">
        <v>16200</v>
      </c>
      <c r="J45" s="60">
        <v>43340</v>
      </c>
      <c r="K45" s="60">
        <v>59540</v>
      </c>
      <c r="L45" s="244">
        <v>59540</v>
      </c>
      <c r="M45" s="244">
        <v>59540</v>
      </c>
      <c r="N45" s="245">
        <f t="shared" si="1"/>
        <v>0</v>
      </c>
    </row>
    <row r="46" spans="1:14">
      <c r="A46" s="91">
        <v>4101010405</v>
      </c>
      <c r="B46" s="91">
        <f t="shared" si="0"/>
        <v>10</v>
      </c>
      <c r="C46" s="100" t="s">
        <v>241</v>
      </c>
      <c r="D46" s="60">
        <v>0</v>
      </c>
      <c r="E46" s="60">
        <v>0</v>
      </c>
      <c r="F46" s="60">
        <v>39660</v>
      </c>
      <c r="G46" s="60">
        <v>51420</v>
      </c>
      <c r="H46" s="60">
        <v>0</v>
      </c>
      <c r="I46" s="60">
        <v>11760</v>
      </c>
      <c r="J46" s="60">
        <v>39660</v>
      </c>
      <c r="K46" s="60">
        <v>51420</v>
      </c>
      <c r="L46" s="244">
        <v>51420</v>
      </c>
      <c r="M46" s="244">
        <v>51420</v>
      </c>
      <c r="N46" s="245">
        <f t="shared" si="1"/>
        <v>0</v>
      </c>
    </row>
    <row r="47" spans="1:14">
      <c r="A47" s="91">
        <v>4101010406</v>
      </c>
      <c r="B47" s="91">
        <f t="shared" si="0"/>
        <v>10</v>
      </c>
      <c r="C47" s="100" t="s">
        <v>242</v>
      </c>
      <c r="D47" s="60">
        <v>0</v>
      </c>
      <c r="E47" s="60">
        <v>0</v>
      </c>
      <c r="F47" s="60">
        <v>33780</v>
      </c>
      <c r="G47" s="60">
        <v>37140</v>
      </c>
      <c r="H47" s="60">
        <v>0</v>
      </c>
      <c r="I47" s="60">
        <v>3360</v>
      </c>
      <c r="J47" s="60">
        <v>33780</v>
      </c>
      <c r="K47" s="60">
        <v>37140</v>
      </c>
      <c r="L47" s="244">
        <v>37140</v>
      </c>
      <c r="M47" s="244">
        <v>37140</v>
      </c>
      <c r="N47" s="245">
        <f t="shared" si="1"/>
        <v>0</v>
      </c>
    </row>
    <row r="48" spans="1:14">
      <c r="A48" s="91">
        <v>41010105</v>
      </c>
      <c r="B48" s="91">
        <f t="shared" si="0"/>
        <v>8</v>
      </c>
      <c r="C48" s="100" t="s">
        <v>243</v>
      </c>
      <c r="D48" s="60">
        <v>0</v>
      </c>
      <c r="E48" s="60">
        <v>0</v>
      </c>
      <c r="F48" s="60">
        <v>8400</v>
      </c>
      <c r="G48" s="60">
        <v>8400</v>
      </c>
      <c r="H48" s="60">
        <v>0</v>
      </c>
      <c r="I48" s="60">
        <v>0</v>
      </c>
      <c r="J48" s="60">
        <v>8400</v>
      </c>
      <c r="K48" s="60">
        <v>8400</v>
      </c>
      <c r="L48" s="244">
        <v>8400</v>
      </c>
      <c r="M48" s="244">
        <v>8400</v>
      </c>
      <c r="N48" s="245">
        <f t="shared" si="1"/>
        <v>0</v>
      </c>
    </row>
    <row r="49" spans="1:14">
      <c r="A49" s="91">
        <v>41010106</v>
      </c>
      <c r="B49" s="91">
        <f t="shared" si="0"/>
        <v>8</v>
      </c>
      <c r="C49" s="100" t="s">
        <v>244</v>
      </c>
      <c r="D49" s="60">
        <v>0</v>
      </c>
      <c r="E49" s="60">
        <v>0</v>
      </c>
      <c r="F49" s="60">
        <v>-130098.46</v>
      </c>
      <c r="G49" s="60">
        <v>-136292.34</v>
      </c>
      <c r="H49" s="60">
        <v>6193.88</v>
      </c>
      <c r="I49" s="60">
        <v>0</v>
      </c>
      <c r="J49" s="60">
        <v>-130098.46</v>
      </c>
      <c r="K49" s="60">
        <v>-136292.34</v>
      </c>
      <c r="L49" s="244">
        <v>-136292.34</v>
      </c>
      <c r="M49" s="244">
        <v>-136292.34</v>
      </c>
      <c r="N49" s="245">
        <f t="shared" si="1"/>
        <v>0</v>
      </c>
    </row>
    <row r="50" spans="1:11">
      <c r="A50" s="91">
        <v>410102</v>
      </c>
      <c r="B50" s="91">
        <f t="shared" si="0"/>
        <v>6</v>
      </c>
      <c r="C50" s="100" t="s">
        <v>245</v>
      </c>
      <c r="D50" s="60">
        <v>0</v>
      </c>
      <c r="E50" s="60">
        <v>0</v>
      </c>
      <c r="F50" s="60">
        <v>39675</v>
      </c>
      <c r="G50" s="60">
        <v>42360</v>
      </c>
      <c r="H50" s="60">
        <v>0</v>
      </c>
      <c r="I50" s="60">
        <v>2685</v>
      </c>
      <c r="J50" s="60">
        <v>39675</v>
      </c>
      <c r="K50" s="60">
        <v>42360</v>
      </c>
    </row>
    <row r="51" spans="1:11">
      <c r="A51" s="91">
        <v>41010201</v>
      </c>
      <c r="B51" s="91">
        <f t="shared" si="0"/>
        <v>8</v>
      </c>
      <c r="C51" s="100" t="s">
        <v>246</v>
      </c>
      <c r="D51" s="60">
        <v>0</v>
      </c>
      <c r="E51" s="60">
        <v>0</v>
      </c>
      <c r="F51" s="60">
        <v>22615</v>
      </c>
      <c r="G51" s="60">
        <v>25300</v>
      </c>
      <c r="H51" s="60">
        <v>0</v>
      </c>
      <c r="I51" s="60">
        <v>2685</v>
      </c>
      <c r="J51" s="60">
        <v>22615</v>
      </c>
      <c r="K51" s="60">
        <v>25300</v>
      </c>
    </row>
    <row r="52" spans="1:11">
      <c r="A52" s="91">
        <v>41010202</v>
      </c>
      <c r="B52" s="91">
        <f t="shared" si="0"/>
        <v>8</v>
      </c>
      <c r="C52" s="100" t="s">
        <v>247</v>
      </c>
      <c r="D52" s="60">
        <v>0</v>
      </c>
      <c r="E52" s="60">
        <v>0</v>
      </c>
      <c r="F52" s="60">
        <v>14660</v>
      </c>
      <c r="G52" s="60">
        <v>14660</v>
      </c>
      <c r="H52" s="60">
        <v>0</v>
      </c>
      <c r="I52" s="60">
        <v>0</v>
      </c>
      <c r="J52" s="60">
        <v>14660</v>
      </c>
      <c r="K52" s="60">
        <v>14660</v>
      </c>
    </row>
    <row r="53" spans="1:11">
      <c r="A53" s="91">
        <v>41010203</v>
      </c>
      <c r="B53" s="91">
        <f t="shared" si="0"/>
        <v>8</v>
      </c>
      <c r="C53" s="100" t="s">
        <v>248</v>
      </c>
      <c r="D53" s="60">
        <v>0</v>
      </c>
      <c r="E53" s="60">
        <v>0</v>
      </c>
      <c r="F53" s="60">
        <v>2400</v>
      </c>
      <c r="G53" s="60">
        <v>2400</v>
      </c>
      <c r="H53" s="60">
        <v>0</v>
      </c>
      <c r="I53" s="60">
        <v>0</v>
      </c>
      <c r="J53" s="60">
        <v>2400</v>
      </c>
      <c r="K53" s="60">
        <v>2400</v>
      </c>
    </row>
    <row r="54" spans="1:11">
      <c r="A54" s="91">
        <v>41010204</v>
      </c>
      <c r="B54" s="91">
        <f t="shared" si="0"/>
        <v>8</v>
      </c>
      <c r="C54" s="100" t="s">
        <v>249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</row>
    <row r="55" spans="1:11">
      <c r="A55" s="91">
        <v>41010205</v>
      </c>
      <c r="B55" s="91">
        <f t="shared" si="0"/>
        <v>8</v>
      </c>
      <c r="C55" s="100" t="s">
        <v>250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</row>
    <row r="56" spans="1:11">
      <c r="A56" s="91">
        <v>410103</v>
      </c>
      <c r="B56" s="91">
        <f t="shared" si="0"/>
        <v>6</v>
      </c>
      <c r="C56" s="100" t="s">
        <v>251</v>
      </c>
      <c r="D56" s="60">
        <v>0</v>
      </c>
      <c r="E56" s="60">
        <v>0</v>
      </c>
      <c r="F56" s="60">
        <v>22242</v>
      </c>
      <c r="G56" s="60">
        <v>22242</v>
      </c>
      <c r="H56" s="60">
        <v>0</v>
      </c>
      <c r="I56" s="60">
        <v>0</v>
      </c>
      <c r="J56" s="60">
        <v>22242</v>
      </c>
      <c r="K56" s="60">
        <v>22242</v>
      </c>
    </row>
    <row r="57" spans="1:11">
      <c r="A57" s="91">
        <v>41010301</v>
      </c>
      <c r="B57" s="91">
        <f t="shared" si="0"/>
        <v>8</v>
      </c>
      <c r="C57" s="100" t="s">
        <v>252</v>
      </c>
      <c r="D57" s="60">
        <v>0</v>
      </c>
      <c r="E57" s="60">
        <v>0</v>
      </c>
      <c r="F57" s="60">
        <v>22242</v>
      </c>
      <c r="G57" s="60">
        <v>22242</v>
      </c>
      <c r="H57" s="60">
        <v>0</v>
      </c>
      <c r="I57" s="60">
        <v>0</v>
      </c>
      <c r="J57" s="60">
        <v>22242</v>
      </c>
      <c r="K57" s="60">
        <v>22242</v>
      </c>
    </row>
    <row r="58" customHeight="1" spans="1:11">
      <c r="A58" s="91">
        <v>4201</v>
      </c>
      <c r="B58" s="91">
        <f t="shared" si="0"/>
        <v>4</v>
      </c>
      <c r="C58" s="100" t="s">
        <v>253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</row>
    <row r="59" spans="1:11">
      <c r="A59" s="91">
        <v>4301</v>
      </c>
      <c r="B59" s="91">
        <f t="shared" si="0"/>
        <v>4</v>
      </c>
      <c r="C59" s="100" t="s">
        <v>254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</row>
    <row r="60" spans="1:11">
      <c r="A60" s="91">
        <v>4401</v>
      </c>
      <c r="B60" s="91">
        <f t="shared" si="0"/>
        <v>4</v>
      </c>
      <c r="C60" s="100" t="s">
        <v>255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</row>
    <row r="61" spans="1:11">
      <c r="A61" s="91">
        <v>4601</v>
      </c>
      <c r="B61" s="91">
        <f t="shared" si="0"/>
        <v>4</v>
      </c>
      <c r="C61" s="100" t="s">
        <v>256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</row>
    <row r="62" spans="1:11">
      <c r="A62" s="91">
        <v>460101</v>
      </c>
      <c r="B62" s="91">
        <f t="shared" si="0"/>
        <v>6</v>
      </c>
      <c r="C62" s="100" t="s">
        <v>257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</row>
    <row r="63" spans="1:11">
      <c r="A63" s="91">
        <v>460102</v>
      </c>
      <c r="B63" s="91">
        <f t="shared" si="0"/>
        <v>6</v>
      </c>
      <c r="C63" s="100" t="s">
        <v>258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</row>
    <row r="64" spans="1:11">
      <c r="A64" s="91">
        <v>4602</v>
      </c>
      <c r="B64" s="91">
        <f t="shared" si="0"/>
        <v>4</v>
      </c>
      <c r="C64" s="100" t="s">
        <v>259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</row>
    <row r="65" spans="1:11">
      <c r="A65" s="91">
        <v>4603</v>
      </c>
      <c r="B65" s="91">
        <f t="shared" si="0"/>
        <v>4</v>
      </c>
      <c r="C65" s="100" t="s">
        <v>260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</row>
    <row r="66" spans="1:11">
      <c r="A66" s="91">
        <v>460301</v>
      </c>
      <c r="B66" s="91">
        <f t="shared" si="0"/>
        <v>6</v>
      </c>
      <c r="C66" s="100" t="s">
        <v>261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</row>
    <row r="67" spans="1:11">
      <c r="A67" s="91">
        <v>460302</v>
      </c>
      <c r="B67" s="91">
        <f t="shared" ref="B67:B130" si="2">LEN(A67)</f>
        <v>6</v>
      </c>
      <c r="C67" s="100" t="s">
        <v>262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</row>
    <row r="68" spans="1:11">
      <c r="A68" s="91">
        <v>4604</v>
      </c>
      <c r="B68" s="91">
        <f t="shared" si="2"/>
        <v>4</v>
      </c>
      <c r="C68" s="100" t="s">
        <v>263</v>
      </c>
      <c r="D68" s="60">
        <v>0</v>
      </c>
      <c r="E68" s="60">
        <v>0</v>
      </c>
      <c r="F68" s="60">
        <v>102240.36</v>
      </c>
      <c r="G68" s="60">
        <v>102240.36</v>
      </c>
      <c r="H68" s="60">
        <v>0</v>
      </c>
      <c r="I68" s="60">
        <v>0</v>
      </c>
      <c r="J68" s="60">
        <v>102240.36</v>
      </c>
      <c r="K68" s="60">
        <v>102240.36</v>
      </c>
    </row>
    <row r="69" s="65" customFormat="1" spans="1:11">
      <c r="A69" s="111">
        <v>4605</v>
      </c>
      <c r="B69" s="111">
        <f t="shared" si="2"/>
        <v>4</v>
      </c>
      <c r="C69" s="107" t="s">
        <v>264</v>
      </c>
      <c r="D69" s="62">
        <v>0</v>
      </c>
      <c r="E69" s="62">
        <v>0</v>
      </c>
      <c r="F69" s="62">
        <v>2235179.8</v>
      </c>
      <c r="G69" s="62">
        <v>2753667.35</v>
      </c>
      <c r="H69" s="62">
        <v>0</v>
      </c>
      <c r="I69" s="62">
        <v>518487.55</v>
      </c>
      <c r="J69" s="62">
        <v>2235179.8</v>
      </c>
      <c r="K69" s="62">
        <v>2753667.35</v>
      </c>
    </row>
    <row r="70" s="65" customFormat="1" spans="1:11">
      <c r="A70" s="111">
        <v>460501</v>
      </c>
      <c r="B70" s="111">
        <f t="shared" si="2"/>
        <v>6</v>
      </c>
      <c r="C70" s="107" t="s">
        <v>265</v>
      </c>
      <c r="D70" s="62">
        <v>0</v>
      </c>
      <c r="E70" s="62">
        <v>0</v>
      </c>
      <c r="F70" s="62">
        <v>316810</v>
      </c>
      <c r="G70" s="62">
        <v>495620</v>
      </c>
      <c r="H70" s="62">
        <v>0</v>
      </c>
      <c r="I70" s="62">
        <v>178810</v>
      </c>
      <c r="J70" s="62">
        <v>316810</v>
      </c>
      <c r="K70" s="62">
        <v>495620</v>
      </c>
    </row>
    <row r="71" spans="1:11">
      <c r="A71" s="91">
        <v>46050101</v>
      </c>
      <c r="B71" s="91">
        <f t="shared" si="2"/>
        <v>8</v>
      </c>
      <c r="C71" s="100" t="s">
        <v>266</v>
      </c>
      <c r="D71" s="60">
        <v>0</v>
      </c>
      <c r="E71" s="60">
        <v>0</v>
      </c>
      <c r="F71" s="60">
        <v>178810</v>
      </c>
      <c r="G71" s="60">
        <v>357620</v>
      </c>
      <c r="H71" s="60">
        <v>0</v>
      </c>
      <c r="I71" s="60">
        <v>178810</v>
      </c>
      <c r="J71" s="60">
        <v>178810</v>
      </c>
      <c r="K71" s="60">
        <v>357620</v>
      </c>
    </row>
    <row r="72" spans="1:11">
      <c r="A72" s="91">
        <v>46050102</v>
      </c>
      <c r="B72" s="91">
        <f t="shared" si="2"/>
        <v>8</v>
      </c>
      <c r="C72" s="100" t="s">
        <v>267</v>
      </c>
      <c r="D72" s="60">
        <v>0</v>
      </c>
      <c r="E72" s="60">
        <v>0</v>
      </c>
      <c r="F72" s="60">
        <v>58800</v>
      </c>
      <c r="G72" s="60">
        <v>58800</v>
      </c>
      <c r="H72" s="60">
        <v>0</v>
      </c>
      <c r="I72" s="60">
        <v>0</v>
      </c>
      <c r="J72" s="60">
        <v>58800</v>
      </c>
      <c r="K72" s="60">
        <v>58800</v>
      </c>
    </row>
    <row r="73" spans="1:11">
      <c r="A73" s="91">
        <v>46050103</v>
      </c>
      <c r="B73" s="91">
        <f t="shared" si="2"/>
        <v>8</v>
      </c>
      <c r="C73" s="100" t="s">
        <v>268</v>
      </c>
      <c r="D73" s="60">
        <v>0</v>
      </c>
      <c r="E73" s="60">
        <v>0</v>
      </c>
      <c r="F73" s="60">
        <v>79200</v>
      </c>
      <c r="G73" s="60">
        <v>79200</v>
      </c>
      <c r="H73" s="60">
        <v>0</v>
      </c>
      <c r="I73" s="60">
        <v>0</v>
      </c>
      <c r="J73" s="60">
        <v>79200</v>
      </c>
      <c r="K73" s="60">
        <v>79200</v>
      </c>
    </row>
    <row r="74" s="65" customFormat="1" spans="1:11">
      <c r="A74" s="111">
        <v>460502</v>
      </c>
      <c r="B74" s="111">
        <f t="shared" si="2"/>
        <v>6</v>
      </c>
      <c r="C74" s="107" t="s">
        <v>269</v>
      </c>
      <c r="D74" s="62">
        <v>0</v>
      </c>
      <c r="E74" s="62">
        <v>0</v>
      </c>
      <c r="F74" s="62">
        <v>653506</v>
      </c>
      <c r="G74" s="62">
        <v>665706</v>
      </c>
      <c r="H74" s="62">
        <v>0</v>
      </c>
      <c r="I74" s="62">
        <v>12200</v>
      </c>
      <c r="J74" s="62">
        <v>653506</v>
      </c>
      <c r="K74" s="62">
        <v>665706</v>
      </c>
    </row>
    <row r="75" spans="1:11">
      <c r="A75" s="91">
        <v>46050201</v>
      </c>
      <c r="B75" s="91">
        <f t="shared" si="2"/>
        <v>8</v>
      </c>
      <c r="C75" s="100" t="s">
        <v>270</v>
      </c>
      <c r="D75" s="60">
        <v>0</v>
      </c>
      <c r="E75" s="60">
        <v>0</v>
      </c>
      <c r="F75" s="60">
        <v>53560</v>
      </c>
      <c r="G75" s="60">
        <v>53560</v>
      </c>
      <c r="H75" s="60">
        <v>0</v>
      </c>
      <c r="I75" s="60">
        <v>0</v>
      </c>
      <c r="J75" s="60">
        <v>53560</v>
      </c>
      <c r="K75" s="60">
        <v>53560</v>
      </c>
    </row>
    <row r="76" spans="1:11">
      <c r="A76" s="91">
        <v>46050202</v>
      </c>
      <c r="B76" s="91">
        <f t="shared" si="2"/>
        <v>8</v>
      </c>
      <c r="C76" s="100" t="s">
        <v>271</v>
      </c>
      <c r="D76" s="60">
        <v>0</v>
      </c>
      <c r="E76" s="60">
        <v>0</v>
      </c>
      <c r="F76" s="60">
        <v>62100</v>
      </c>
      <c r="G76" s="60">
        <v>62100</v>
      </c>
      <c r="H76" s="60">
        <v>0</v>
      </c>
      <c r="I76" s="60">
        <v>0</v>
      </c>
      <c r="J76" s="60">
        <v>62100</v>
      </c>
      <c r="K76" s="60">
        <v>62100</v>
      </c>
    </row>
    <row r="77" spans="1:11">
      <c r="A77" s="91">
        <v>46050203</v>
      </c>
      <c r="B77" s="91">
        <f t="shared" si="2"/>
        <v>8</v>
      </c>
      <c r="C77" s="100" t="s">
        <v>272</v>
      </c>
      <c r="D77" s="60">
        <v>0</v>
      </c>
      <c r="E77" s="60">
        <v>0</v>
      </c>
      <c r="F77" s="60">
        <v>281418</v>
      </c>
      <c r="G77" s="60">
        <v>281418</v>
      </c>
      <c r="H77" s="60">
        <v>0</v>
      </c>
      <c r="I77" s="60">
        <v>0</v>
      </c>
      <c r="J77" s="60">
        <v>281418</v>
      </c>
      <c r="K77" s="60">
        <v>281418</v>
      </c>
    </row>
    <row r="78" spans="1:11">
      <c r="A78" s="91">
        <v>46050204</v>
      </c>
      <c r="B78" s="91">
        <f t="shared" si="2"/>
        <v>8</v>
      </c>
      <c r="C78" s="100" t="s">
        <v>273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</row>
    <row r="79" spans="1:11">
      <c r="A79" s="91">
        <v>46050205</v>
      </c>
      <c r="B79" s="91">
        <f t="shared" si="2"/>
        <v>8</v>
      </c>
      <c r="C79" s="100" t="s">
        <v>274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</row>
    <row r="80" spans="1:11">
      <c r="A80" s="91">
        <v>46050206</v>
      </c>
      <c r="B80" s="91">
        <f t="shared" si="2"/>
        <v>8</v>
      </c>
      <c r="C80" s="100" t="s">
        <v>275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</row>
    <row r="81" spans="1:11">
      <c r="A81" s="91">
        <v>46050207</v>
      </c>
      <c r="B81" s="91">
        <f t="shared" si="2"/>
        <v>8</v>
      </c>
      <c r="C81" s="100" t="s">
        <v>276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</row>
    <row r="82" spans="1:11">
      <c r="A82" s="91">
        <v>46050208</v>
      </c>
      <c r="B82" s="91">
        <f t="shared" si="2"/>
        <v>8</v>
      </c>
      <c r="C82" s="100" t="s">
        <v>277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</row>
    <row r="83" spans="1:11">
      <c r="A83" s="91">
        <v>46050209</v>
      </c>
      <c r="B83" s="91">
        <f t="shared" si="2"/>
        <v>8</v>
      </c>
      <c r="C83" s="100" t="s">
        <v>278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</row>
    <row r="84" spans="1:11">
      <c r="A84" s="91">
        <v>46050210</v>
      </c>
      <c r="B84" s="91">
        <f t="shared" si="2"/>
        <v>8</v>
      </c>
      <c r="C84" s="100" t="s">
        <v>279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</row>
    <row r="85" spans="1:11">
      <c r="A85" s="91">
        <v>46050211</v>
      </c>
      <c r="B85" s="91">
        <f t="shared" si="2"/>
        <v>8</v>
      </c>
      <c r="C85" s="100" t="s">
        <v>280</v>
      </c>
      <c r="D85" s="60">
        <v>0</v>
      </c>
      <c r="E85" s="60">
        <v>0</v>
      </c>
      <c r="F85" s="60">
        <v>6700</v>
      </c>
      <c r="G85" s="60">
        <v>6700</v>
      </c>
      <c r="H85" s="60">
        <v>0</v>
      </c>
      <c r="I85" s="60">
        <v>0</v>
      </c>
      <c r="J85" s="60">
        <v>6700</v>
      </c>
      <c r="K85" s="60">
        <v>6700</v>
      </c>
    </row>
    <row r="86" spans="1:11">
      <c r="A86" s="91">
        <v>46050212</v>
      </c>
      <c r="B86" s="91">
        <f t="shared" si="2"/>
        <v>8</v>
      </c>
      <c r="C86" s="100" t="s">
        <v>281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60">
        <v>0</v>
      </c>
    </row>
    <row r="87" spans="1:11">
      <c r="A87" s="91">
        <v>46050213</v>
      </c>
      <c r="B87" s="91">
        <f t="shared" si="2"/>
        <v>8</v>
      </c>
      <c r="C87" s="100" t="s">
        <v>282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</row>
    <row r="88" spans="1:11">
      <c r="A88" s="91">
        <v>46050214</v>
      </c>
      <c r="B88" s="91">
        <f t="shared" si="2"/>
        <v>8</v>
      </c>
      <c r="C88" s="100" t="s">
        <v>283</v>
      </c>
      <c r="D88" s="60">
        <v>0</v>
      </c>
      <c r="E88" s="60">
        <v>0</v>
      </c>
      <c r="F88" s="60">
        <v>62800</v>
      </c>
      <c r="G88" s="60">
        <v>70500</v>
      </c>
      <c r="H88" s="60">
        <v>0</v>
      </c>
      <c r="I88" s="60">
        <v>7700</v>
      </c>
      <c r="J88" s="60">
        <v>62800</v>
      </c>
      <c r="K88" s="60">
        <v>70500</v>
      </c>
    </row>
    <row r="89" spans="1:11">
      <c r="A89" s="91">
        <v>46050215</v>
      </c>
      <c r="B89" s="91">
        <f t="shared" si="2"/>
        <v>8</v>
      </c>
      <c r="C89" s="100" t="s">
        <v>284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</row>
    <row r="90" spans="1:11">
      <c r="A90" s="91">
        <v>46050216</v>
      </c>
      <c r="B90" s="91">
        <f t="shared" si="2"/>
        <v>8</v>
      </c>
      <c r="C90" s="100" t="s">
        <v>285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</row>
    <row r="91" spans="1:11">
      <c r="A91" s="91">
        <v>46050217</v>
      </c>
      <c r="B91" s="91">
        <f t="shared" si="2"/>
        <v>8</v>
      </c>
      <c r="C91" s="100" t="s">
        <v>286</v>
      </c>
      <c r="D91" s="60">
        <v>0</v>
      </c>
      <c r="E91" s="60">
        <v>0</v>
      </c>
      <c r="F91" s="60">
        <v>51200</v>
      </c>
      <c r="G91" s="60">
        <v>51200</v>
      </c>
      <c r="H91" s="60">
        <v>0</v>
      </c>
      <c r="I91" s="60">
        <v>0</v>
      </c>
      <c r="J91" s="60">
        <v>51200</v>
      </c>
      <c r="K91" s="60">
        <v>51200</v>
      </c>
    </row>
    <row r="92" spans="1:11">
      <c r="A92" s="91">
        <v>46050218</v>
      </c>
      <c r="B92" s="91">
        <f t="shared" si="2"/>
        <v>8</v>
      </c>
      <c r="C92" s="100" t="s">
        <v>287</v>
      </c>
      <c r="D92" s="60">
        <v>0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</row>
    <row r="93" spans="1:11">
      <c r="A93" s="91">
        <v>46050219</v>
      </c>
      <c r="B93" s="91">
        <f t="shared" si="2"/>
        <v>8</v>
      </c>
      <c r="C93" s="100" t="s">
        <v>288</v>
      </c>
      <c r="D93" s="60">
        <v>0</v>
      </c>
      <c r="E93" s="60">
        <v>0</v>
      </c>
      <c r="F93" s="60">
        <v>73728</v>
      </c>
      <c r="G93" s="60">
        <v>73728</v>
      </c>
      <c r="H93" s="60">
        <v>0</v>
      </c>
      <c r="I93" s="60">
        <v>0</v>
      </c>
      <c r="J93" s="60">
        <v>73728</v>
      </c>
      <c r="K93" s="60">
        <v>73728</v>
      </c>
    </row>
    <row r="94" spans="1:11">
      <c r="A94" s="91">
        <v>46050220</v>
      </c>
      <c r="B94" s="91">
        <f t="shared" si="2"/>
        <v>8</v>
      </c>
      <c r="C94" s="100" t="s">
        <v>289</v>
      </c>
      <c r="D94" s="60">
        <v>0</v>
      </c>
      <c r="E94" s="60">
        <v>0</v>
      </c>
      <c r="F94" s="60">
        <v>62000</v>
      </c>
      <c r="G94" s="60">
        <v>66500</v>
      </c>
      <c r="H94" s="60">
        <v>0</v>
      </c>
      <c r="I94" s="60">
        <v>4500</v>
      </c>
      <c r="J94" s="60">
        <v>62000</v>
      </c>
      <c r="K94" s="60">
        <v>66500</v>
      </c>
    </row>
    <row r="95" s="65" customFormat="1" spans="1:11">
      <c r="A95" s="111">
        <v>460503</v>
      </c>
      <c r="B95" s="111">
        <f t="shared" si="2"/>
        <v>6</v>
      </c>
      <c r="C95" s="107" t="s">
        <v>290</v>
      </c>
      <c r="D95" s="62">
        <v>0</v>
      </c>
      <c r="E95" s="62">
        <v>0</v>
      </c>
      <c r="F95" s="62">
        <v>240950</v>
      </c>
      <c r="G95" s="62">
        <v>296950</v>
      </c>
      <c r="H95" s="62">
        <v>0</v>
      </c>
      <c r="I95" s="62">
        <v>56000</v>
      </c>
      <c r="J95" s="62">
        <v>240950</v>
      </c>
      <c r="K95" s="62">
        <v>296950</v>
      </c>
    </row>
    <row r="96" spans="1:11">
      <c r="A96" s="91">
        <v>46050301</v>
      </c>
      <c r="B96" s="91">
        <f t="shared" si="2"/>
        <v>8</v>
      </c>
      <c r="C96" s="100" t="s">
        <v>291</v>
      </c>
      <c r="D96" s="60">
        <v>0</v>
      </c>
      <c r="E96" s="60">
        <v>0</v>
      </c>
      <c r="F96" s="60">
        <v>38500</v>
      </c>
      <c r="G96" s="60">
        <v>53200</v>
      </c>
      <c r="H96" s="60">
        <v>0</v>
      </c>
      <c r="I96" s="60">
        <v>14700</v>
      </c>
      <c r="J96" s="60">
        <v>38500</v>
      </c>
      <c r="K96" s="60">
        <v>53200</v>
      </c>
    </row>
    <row r="97" spans="1:11">
      <c r="A97" s="91">
        <v>46050302</v>
      </c>
      <c r="B97" s="91">
        <f t="shared" si="2"/>
        <v>8</v>
      </c>
      <c r="C97" s="100" t="s">
        <v>292</v>
      </c>
      <c r="D97" s="60">
        <v>0</v>
      </c>
      <c r="E97" s="60">
        <v>0</v>
      </c>
      <c r="F97" s="60">
        <v>25900</v>
      </c>
      <c r="G97" s="60">
        <v>51100</v>
      </c>
      <c r="H97" s="60">
        <v>0</v>
      </c>
      <c r="I97" s="60">
        <v>25200</v>
      </c>
      <c r="J97" s="60">
        <v>25900</v>
      </c>
      <c r="K97" s="60">
        <v>51100</v>
      </c>
    </row>
    <row r="98" spans="1:11">
      <c r="A98" s="91">
        <v>46050303</v>
      </c>
      <c r="B98" s="91">
        <f t="shared" si="2"/>
        <v>8</v>
      </c>
      <c r="C98" s="100" t="s">
        <v>293</v>
      </c>
      <c r="D98" s="60">
        <v>0</v>
      </c>
      <c r="E98" s="60">
        <v>0</v>
      </c>
      <c r="F98" s="60">
        <v>61000</v>
      </c>
      <c r="G98" s="60">
        <v>72900</v>
      </c>
      <c r="H98" s="60">
        <v>0</v>
      </c>
      <c r="I98" s="60">
        <v>11900</v>
      </c>
      <c r="J98" s="60">
        <v>61000</v>
      </c>
      <c r="K98" s="60">
        <v>72900</v>
      </c>
    </row>
    <row r="99" spans="1:11">
      <c r="A99" s="91">
        <v>46050304</v>
      </c>
      <c r="B99" s="91">
        <f t="shared" si="2"/>
        <v>8</v>
      </c>
      <c r="C99" s="100" t="s">
        <v>294</v>
      </c>
      <c r="D99" s="60">
        <v>0</v>
      </c>
      <c r="E99" s="60">
        <v>0</v>
      </c>
      <c r="F99" s="60">
        <v>43400</v>
      </c>
      <c r="G99" s="60">
        <v>47600</v>
      </c>
      <c r="H99" s="60">
        <v>0</v>
      </c>
      <c r="I99" s="60">
        <v>4200</v>
      </c>
      <c r="J99" s="60">
        <v>43400</v>
      </c>
      <c r="K99" s="60">
        <v>47600</v>
      </c>
    </row>
    <row r="100" spans="1:11">
      <c r="A100" s="91">
        <v>46050305</v>
      </c>
      <c r="B100" s="91">
        <f t="shared" si="2"/>
        <v>8</v>
      </c>
      <c r="C100" s="100" t="s">
        <v>295</v>
      </c>
      <c r="D100" s="60">
        <v>0</v>
      </c>
      <c r="E100" s="60">
        <v>0</v>
      </c>
      <c r="F100" s="60">
        <v>47300</v>
      </c>
      <c r="G100" s="60">
        <v>47300</v>
      </c>
      <c r="H100" s="60">
        <v>0</v>
      </c>
      <c r="I100" s="60">
        <v>0</v>
      </c>
      <c r="J100" s="60">
        <v>47300</v>
      </c>
      <c r="K100" s="60">
        <v>47300</v>
      </c>
    </row>
    <row r="101" spans="1:11">
      <c r="A101" s="91">
        <v>46050306</v>
      </c>
      <c r="B101" s="91">
        <f t="shared" si="2"/>
        <v>8</v>
      </c>
      <c r="C101" s="100" t="s">
        <v>296</v>
      </c>
      <c r="D101" s="60">
        <v>0</v>
      </c>
      <c r="E101" s="60">
        <v>0</v>
      </c>
      <c r="F101" s="60">
        <v>24850</v>
      </c>
      <c r="G101" s="60">
        <v>24850</v>
      </c>
      <c r="H101" s="60">
        <v>0</v>
      </c>
      <c r="I101" s="60">
        <v>0</v>
      </c>
      <c r="J101" s="60">
        <v>24850</v>
      </c>
      <c r="K101" s="60">
        <v>24850</v>
      </c>
    </row>
    <row r="102" s="65" customFormat="1" spans="1:11">
      <c r="A102" s="111">
        <v>460504</v>
      </c>
      <c r="B102" s="111">
        <f t="shared" si="2"/>
        <v>6</v>
      </c>
      <c r="C102" s="107" t="s">
        <v>297</v>
      </c>
      <c r="D102" s="62">
        <v>0</v>
      </c>
      <c r="E102" s="62">
        <v>0</v>
      </c>
      <c r="F102" s="62">
        <v>287620</v>
      </c>
      <c r="G102" s="62">
        <v>380220</v>
      </c>
      <c r="H102" s="62">
        <v>0</v>
      </c>
      <c r="I102" s="62">
        <v>92600</v>
      </c>
      <c r="J102" s="62">
        <v>287620</v>
      </c>
      <c r="K102" s="62">
        <v>380220</v>
      </c>
    </row>
    <row r="103" spans="1:11">
      <c r="A103" s="91">
        <v>46050401</v>
      </c>
      <c r="B103" s="91">
        <f t="shared" si="2"/>
        <v>8</v>
      </c>
      <c r="C103" s="100" t="s">
        <v>298</v>
      </c>
      <c r="D103" s="60">
        <v>0</v>
      </c>
      <c r="E103" s="60">
        <v>0</v>
      </c>
      <c r="F103" s="60">
        <v>43600</v>
      </c>
      <c r="G103" s="60">
        <v>65400</v>
      </c>
      <c r="H103" s="60">
        <v>0</v>
      </c>
      <c r="I103" s="60">
        <v>21800</v>
      </c>
      <c r="J103" s="60">
        <v>43600</v>
      </c>
      <c r="K103" s="60">
        <v>65400</v>
      </c>
    </row>
    <row r="104" spans="1:11">
      <c r="A104" s="91">
        <v>46050402</v>
      </c>
      <c r="B104" s="91">
        <f t="shared" si="2"/>
        <v>8</v>
      </c>
      <c r="C104" s="100" t="s">
        <v>299</v>
      </c>
      <c r="D104" s="60">
        <v>0</v>
      </c>
      <c r="E104" s="60">
        <v>0</v>
      </c>
      <c r="F104" s="60">
        <v>49800</v>
      </c>
      <c r="G104" s="60">
        <v>57000</v>
      </c>
      <c r="H104" s="60">
        <v>0</v>
      </c>
      <c r="I104" s="60">
        <v>7200</v>
      </c>
      <c r="J104" s="60">
        <v>49800</v>
      </c>
      <c r="K104" s="60">
        <v>57000</v>
      </c>
    </row>
    <row r="105" spans="1:11">
      <c r="A105" s="91">
        <v>46050403</v>
      </c>
      <c r="B105" s="91">
        <f t="shared" si="2"/>
        <v>8</v>
      </c>
      <c r="C105" s="100" t="s">
        <v>300</v>
      </c>
      <c r="D105" s="60">
        <v>0</v>
      </c>
      <c r="E105" s="60">
        <v>0</v>
      </c>
      <c r="F105" s="60">
        <v>32320</v>
      </c>
      <c r="G105" s="60">
        <v>50920</v>
      </c>
      <c r="H105" s="60">
        <v>0</v>
      </c>
      <c r="I105" s="60">
        <v>18600</v>
      </c>
      <c r="J105" s="60">
        <v>32320</v>
      </c>
      <c r="K105" s="60">
        <v>50920</v>
      </c>
    </row>
    <row r="106" spans="1:11">
      <c r="A106" s="91">
        <v>46050404</v>
      </c>
      <c r="B106" s="91">
        <f t="shared" si="2"/>
        <v>8</v>
      </c>
      <c r="C106" s="100" t="s">
        <v>301</v>
      </c>
      <c r="D106" s="60">
        <v>0</v>
      </c>
      <c r="E106" s="60">
        <v>0</v>
      </c>
      <c r="F106" s="60">
        <v>62300</v>
      </c>
      <c r="G106" s="60">
        <v>85700</v>
      </c>
      <c r="H106" s="60">
        <v>0</v>
      </c>
      <c r="I106" s="60">
        <v>23400</v>
      </c>
      <c r="J106" s="60">
        <v>62300</v>
      </c>
      <c r="K106" s="60">
        <v>85700</v>
      </c>
    </row>
    <row r="107" spans="1:11">
      <c r="A107" s="91">
        <v>46050405</v>
      </c>
      <c r="B107" s="91">
        <f t="shared" si="2"/>
        <v>8</v>
      </c>
      <c r="C107" s="100" t="s">
        <v>302</v>
      </c>
      <c r="D107" s="60">
        <v>0</v>
      </c>
      <c r="E107" s="60">
        <v>0</v>
      </c>
      <c r="F107" s="60">
        <v>50700</v>
      </c>
      <c r="G107" s="60">
        <v>67500</v>
      </c>
      <c r="H107" s="60">
        <v>0</v>
      </c>
      <c r="I107" s="60">
        <v>16800</v>
      </c>
      <c r="J107" s="60">
        <v>50700</v>
      </c>
      <c r="K107" s="60">
        <v>67500</v>
      </c>
    </row>
    <row r="108" spans="1:11">
      <c r="A108" s="91">
        <v>46050406</v>
      </c>
      <c r="B108" s="91">
        <f t="shared" si="2"/>
        <v>8</v>
      </c>
      <c r="C108" s="100" t="s">
        <v>303</v>
      </c>
      <c r="D108" s="60">
        <v>0</v>
      </c>
      <c r="E108" s="60">
        <v>0</v>
      </c>
      <c r="F108" s="60">
        <v>48900</v>
      </c>
      <c r="G108" s="60">
        <v>53700</v>
      </c>
      <c r="H108" s="60">
        <v>0</v>
      </c>
      <c r="I108" s="60">
        <v>4800</v>
      </c>
      <c r="J108" s="60">
        <v>48900</v>
      </c>
      <c r="K108" s="60">
        <v>53700</v>
      </c>
    </row>
    <row r="109" s="65" customFormat="1" spans="1:11">
      <c r="A109" s="111">
        <v>460505</v>
      </c>
      <c r="B109" s="111">
        <f t="shared" si="2"/>
        <v>6</v>
      </c>
      <c r="C109" s="107" t="s">
        <v>304</v>
      </c>
      <c r="D109" s="62">
        <v>0</v>
      </c>
      <c r="E109" s="62">
        <v>0</v>
      </c>
      <c r="F109" s="62">
        <v>125350</v>
      </c>
      <c r="G109" s="62">
        <v>154660</v>
      </c>
      <c r="H109" s="62">
        <v>0</v>
      </c>
      <c r="I109" s="62">
        <v>29310</v>
      </c>
      <c r="J109" s="62">
        <v>125350</v>
      </c>
      <c r="K109" s="62">
        <v>154660</v>
      </c>
    </row>
    <row r="110" spans="1:11">
      <c r="A110" s="91">
        <v>46050501</v>
      </c>
      <c r="B110" s="91">
        <f t="shared" si="2"/>
        <v>8</v>
      </c>
      <c r="C110" s="100" t="s">
        <v>305</v>
      </c>
      <c r="D110" s="60">
        <v>0</v>
      </c>
      <c r="E110" s="60">
        <v>0</v>
      </c>
      <c r="F110" s="60">
        <v>4320</v>
      </c>
      <c r="G110" s="60">
        <v>5760</v>
      </c>
      <c r="H110" s="60">
        <v>0</v>
      </c>
      <c r="I110" s="60">
        <v>1440</v>
      </c>
      <c r="J110" s="60">
        <v>4320</v>
      </c>
      <c r="K110" s="60">
        <v>5760</v>
      </c>
    </row>
    <row r="111" spans="1:11">
      <c r="A111" s="91">
        <v>46050502</v>
      </c>
      <c r="B111" s="91">
        <f t="shared" si="2"/>
        <v>8</v>
      </c>
      <c r="C111" s="100" t="s">
        <v>306</v>
      </c>
      <c r="D111" s="60">
        <v>0</v>
      </c>
      <c r="E111" s="60">
        <v>0</v>
      </c>
      <c r="F111" s="60">
        <v>720</v>
      </c>
      <c r="G111" s="60">
        <v>720</v>
      </c>
      <c r="H111" s="60">
        <v>0</v>
      </c>
      <c r="I111" s="60">
        <v>0</v>
      </c>
      <c r="J111" s="60">
        <v>720</v>
      </c>
      <c r="K111" s="60">
        <v>720</v>
      </c>
    </row>
    <row r="112" spans="1:11">
      <c r="A112" s="91">
        <v>46050503</v>
      </c>
      <c r="B112" s="91">
        <f t="shared" si="2"/>
        <v>8</v>
      </c>
      <c r="C112" s="100" t="s">
        <v>307</v>
      </c>
      <c r="D112" s="60">
        <v>0</v>
      </c>
      <c r="E112" s="60">
        <v>0</v>
      </c>
      <c r="F112" s="60">
        <v>20800</v>
      </c>
      <c r="G112" s="60">
        <v>20800</v>
      </c>
      <c r="H112" s="60">
        <v>0</v>
      </c>
      <c r="I112" s="60">
        <v>0</v>
      </c>
      <c r="J112" s="60">
        <v>20800</v>
      </c>
      <c r="K112" s="60">
        <v>20800</v>
      </c>
    </row>
    <row r="113" spans="1:11">
      <c r="A113" s="91">
        <v>46050504</v>
      </c>
      <c r="B113" s="91">
        <f t="shared" si="2"/>
        <v>8</v>
      </c>
      <c r="C113" s="100" t="s">
        <v>308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</row>
    <row r="114" spans="1:11">
      <c r="A114" s="91">
        <v>46050505</v>
      </c>
      <c r="B114" s="91">
        <f t="shared" si="2"/>
        <v>8</v>
      </c>
      <c r="C114" s="100" t="s">
        <v>309</v>
      </c>
      <c r="D114" s="60">
        <v>0</v>
      </c>
      <c r="E114" s="60">
        <v>0</v>
      </c>
      <c r="F114" s="60">
        <v>3900</v>
      </c>
      <c r="G114" s="60">
        <v>5200</v>
      </c>
      <c r="H114" s="60">
        <v>0</v>
      </c>
      <c r="I114" s="60">
        <v>1300</v>
      </c>
      <c r="J114" s="60">
        <v>3900</v>
      </c>
      <c r="K114" s="60">
        <v>5200</v>
      </c>
    </row>
    <row r="115" spans="1:11">
      <c r="A115" s="91">
        <v>46050506</v>
      </c>
      <c r="B115" s="91">
        <f t="shared" si="2"/>
        <v>8</v>
      </c>
      <c r="C115" s="100" t="s">
        <v>310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</row>
    <row r="116" spans="1:11">
      <c r="A116" s="91">
        <v>46050507</v>
      </c>
      <c r="B116" s="91">
        <f t="shared" si="2"/>
        <v>8</v>
      </c>
      <c r="C116" s="100" t="s">
        <v>311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</row>
    <row r="117" spans="1:11">
      <c r="A117" s="91">
        <v>46050508</v>
      </c>
      <c r="B117" s="91">
        <f t="shared" si="2"/>
        <v>8</v>
      </c>
      <c r="C117" s="100" t="s">
        <v>312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</row>
    <row r="118" spans="1:11">
      <c r="A118" s="91">
        <v>46050509</v>
      </c>
      <c r="B118" s="91">
        <f t="shared" si="2"/>
        <v>8</v>
      </c>
      <c r="C118" s="100" t="s">
        <v>313</v>
      </c>
      <c r="D118" s="60">
        <v>0</v>
      </c>
      <c r="E118" s="60">
        <v>0</v>
      </c>
      <c r="F118" s="60">
        <v>6480</v>
      </c>
      <c r="G118" s="60">
        <v>8640</v>
      </c>
      <c r="H118" s="60">
        <v>0</v>
      </c>
      <c r="I118" s="60">
        <v>2160</v>
      </c>
      <c r="J118" s="60">
        <v>6480</v>
      </c>
      <c r="K118" s="60">
        <v>8640</v>
      </c>
    </row>
    <row r="119" spans="1:11">
      <c r="A119" s="91">
        <v>46050510</v>
      </c>
      <c r="B119" s="91">
        <f t="shared" si="2"/>
        <v>8</v>
      </c>
      <c r="C119" s="100" t="s">
        <v>314</v>
      </c>
      <c r="D119" s="60">
        <v>0</v>
      </c>
      <c r="E119" s="60">
        <v>0</v>
      </c>
      <c r="F119" s="60">
        <v>18000</v>
      </c>
      <c r="G119" s="60">
        <v>24000</v>
      </c>
      <c r="H119" s="60">
        <v>0</v>
      </c>
      <c r="I119" s="60">
        <v>6000</v>
      </c>
      <c r="J119" s="60">
        <v>18000</v>
      </c>
      <c r="K119" s="60">
        <v>24000</v>
      </c>
    </row>
    <row r="120" spans="1:11">
      <c r="A120" s="91">
        <v>46050511</v>
      </c>
      <c r="B120" s="91">
        <f t="shared" si="2"/>
        <v>8</v>
      </c>
      <c r="C120" s="100" t="s">
        <v>315</v>
      </c>
      <c r="D120" s="60">
        <v>0</v>
      </c>
      <c r="E120" s="60">
        <v>0</v>
      </c>
      <c r="F120" s="60">
        <v>5400</v>
      </c>
      <c r="G120" s="60">
        <v>6300</v>
      </c>
      <c r="H120" s="60">
        <v>0</v>
      </c>
      <c r="I120" s="60">
        <v>900</v>
      </c>
      <c r="J120" s="60">
        <v>5400</v>
      </c>
      <c r="K120" s="60">
        <v>6300</v>
      </c>
    </row>
    <row r="121" spans="1:11">
      <c r="A121" s="91">
        <v>46050512</v>
      </c>
      <c r="B121" s="91">
        <f t="shared" si="2"/>
        <v>8</v>
      </c>
      <c r="C121" s="100" t="s">
        <v>316</v>
      </c>
      <c r="D121" s="60">
        <v>0</v>
      </c>
      <c r="E121" s="60">
        <v>0</v>
      </c>
      <c r="F121" s="60">
        <v>8640</v>
      </c>
      <c r="G121" s="60">
        <v>10800</v>
      </c>
      <c r="H121" s="60">
        <v>0</v>
      </c>
      <c r="I121" s="60">
        <v>2160</v>
      </c>
      <c r="J121" s="60">
        <v>8640</v>
      </c>
      <c r="K121" s="60">
        <v>10800</v>
      </c>
    </row>
    <row r="122" spans="1:11">
      <c r="A122" s="91">
        <v>46050513</v>
      </c>
      <c r="B122" s="91">
        <f t="shared" si="2"/>
        <v>8</v>
      </c>
      <c r="C122" s="100" t="s">
        <v>317</v>
      </c>
      <c r="D122" s="60">
        <v>0</v>
      </c>
      <c r="E122" s="60">
        <v>0</v>
      </c>
      <c r="F122" s="60">
        <v>12090</v>
      </c>
      <c r="G122" s="60">
        <v>16120</v>
      </c>
      <c r="H122" s="60">
        <v>0</v>
      </c>
      <c r="I122" s="60">
        <v>4030</v>
      </c>
      <c r="J122" s="60">
        <v>12090</v>
      </c>
      <c r="K122" s="60">
        <v>16120</v>
      </c>
    </row>
    <row r="123" spans="1:11">
      <c r="A123" s="91">
        <v>46050514</v>
      </c>
      <c r="B123" s="91">
        <f t="shared" si="2"/>
        <v>8</v>
      </c>
      <c r="C123" s="100" t="s">
        <v>318</v>
      </c>
      <c r="D123" s="60">
        <v>0</v>
      </c>
      <c r="E123" s="60">
        <v>0</v>
      </c>
      <c r="F123" s="60">
        <v>13800</v>
      </c>
      <c r="G123" s="60">
        <v>18400</v>
      </c>
      <c r="H123" s="60">
        <v>0</v>
      </c>
      <c r="I123" s="60">
        <v>4600</v>
      </c>
      <c r="J123" s="60">
        <v>13800</v>
      </c>
      <c r="K123" s="60">
        <v>18400</v>
      </c>
    </row>
    <row r="124" spans="1:11">
      <c r="A124" s="91">
        <v>46050515</v>
      </c>
      <c r="B124" s="91">
        <f t="shared" si="2"/>
        <v>8</v>
      </c>
      <c r="C124" s="100" t="s">
        <v>319</v>
      </c>
      <c r="D124" s="60">
        <v>0</v>
      </c>
      <c r="E124" s="60">
        <v>0</v>
      </c>
      <c r="F124" s="60">
        <v>4200</v>
      </c>
      <c r="G124" s="60">
        <v>5600</v>
      </c>
      <c r="H124" s="60">
        <v>0</v>
      </c>
      <c r="I124" s="60">
        <v>1400</v>
      </c>
      <c r="J124" s="60">
        <v>4200</v>
      </c>
      <c r="K124" s="60">
        <v>5600</v>
      </c>
    </row>
    <row r="125" spans="1:11">
      <c r="A125" s="91">
        <v>46050516</v>
      </c>
      <c r="B125" s="91">
        <f t="shared" si="2"/>
        <v>8</v>
      </c>
      <c r="C125" s="100" t="s">
        <v>320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</row>
    <row r="126" spans="1:11">
      <c r="A126" s="91">
        <v>46050517</v>
      </c>
      <c r="B126" s="91">
        <f t="shared" si="2"/>
        <v>8</v>
      </c>
      <c r="C126" s="100" t="s">
        <v>321</v>
      </c>
      <c r="D126" s="60">
        <v>0</v>
      </c>
      <c r="E126" s="60">
        <v>0</v>
      </c>
      <c r="F126" s="60">
        <v>6900</v>
      </c>
      <c r="G126" s="60">
        <v>9200</v>
      </c>
      <c r="H126" s="60">
        <v>0</v>
      </c>
      <c r="I126" s="60">
        <v>2300</v>
      </c>
      <c r="J126" s="60">
        <v>6900</v>
      </c>
      <c r="K126" s="60">
        <v>9200</v>
      </c>
    </row>
    <row r="127" spans="1:11">
      <c r="A127" s="91">
        <v>46050518</v>
      </c>
      <c r="B127" s="91">
        <f t="shared" si="2"/>
        <v>8</v>
      </c>
      <c r="C127" s="100" t="s">
        <v>322</v>
      </c>
      <c r="D127" s="60">
        <v>0</v>
      </c>
      <c r="E127" s="60">
        <v>0</v>
      </c>
      <c r="F127" s="60">
        <v>4560</v>
      </c>
      <c r="G127" s="60">
        <v>4560</v>
      </c>
      <c r="H127" s="60">
        <v>0</v>
      </c>
      <c r="I127" s="60">
        <v>0</v>
      </c>
      <c r="J127" s="60">
        <v>4560</v>
      </c>
      <c r="K127" s="60">
        <v>4560</v>
      </c>
    </row>
    <row r="128" spans="1:11">
      <c r="A128" s="91">
        <v>46050519</v>
      </c>
      <c r="B128" s="91">
        <f t="shared" si="2"/>
        <v>8</v>
      </c>
      <c r="C128" s="100" t="s">
        <v>323</v>
      </c>
      <c r="D128" s="60">
        <v>0</v>
      </c>
      <c r="E128" s="60">
        <v>0</v>
      </c>
      <c r="F128" s="60">
        <v>7200</v>
      </c>
      <c r="G128" s="60">
        <v>7200</v>
      </c>
      <c r="H128" s="60">
        <v>0</v>
      </c>
      <c r="I128" s="60">
        <v>0</v>
      </c>
      <c r="J128" s="60">
        <v>7200</v>
      </c>
      <c r="K128" s="60">
        <v>7200</v>
      </c>
    </row>
    <row r="129" spans="1:11">
      <c r="A129" s="91">
        <v>46050520</v>
      </c>
      <c r="B129" s="91">
        <f t="shared" si="2"/>
        <v>8</v>
      </c>
      <c r="C129" s="100" t="s">
        <v>324</v>
      </c>
      <c r="D129" s="60">
        <v>0</v>
      </c>
      <c r="E129" s="60">
        <v>0</v>
      </c>
      <c r="F129" s="60">
        <v>1440</v>
      </c>
      <c r="G129" s="60">
        <v>2160</v>
      </c>
      <c r="H129" s="60">
        <v>0</v>
      </c>
      <c r="I129" s="60">
        <v>720</v>
      </c>
      <c r="J129" s="60">
        <v>1440</v>
      </c>
      <c r="K129" s="60">
        <v>2160</v>
      </c>
    </row>
    <row r="130" spans="1:11">
      <c r="A130" s="91">
        <v>46050521</v>
      </c>
      <c r="B130" s="91">
        <f t="shared" si="2"/>
        <v>8</v>
      </c>
      <c r="C130" s="100" t="s">
        <v>325</v>
      </c>
      <c r="D130" s="60">
        <v>0</v>
      </c>
      <c r="E130" s="60">
        <v>0</v>
      </c>
      <c r="F130" s="60">
        <v>6900</v>
      </c>
      <c r="G130" s="60">
        <v>9200</v>
      </c>
      <c r="H130" s="60">
        <v>0</v>
      </c>
      <c r="I130" s="60">
        <v>2300</v>
      </c>
      <c r="J130" s="60">
        <v>6900</v>
      </c>
      <c r="K130" s="60">
        <v>9200</v>
      </c>
    </row>
    <row r="131" s="65" customFormat="1" spans="1:11">
      <c r="A131" s="111">
        <v>460506</v>
      </c>
      <c r="B131" s="111">
        <f t="shared" ref="B131:B133" si="3">LEN(A131)</f>
        <v>6</v>
      </c>
      <c r="C131" s="107" t="s">
        <v>326</v>
      </c>
      <c r="D131" s="62">
        <v>0</v>
      </c>
      <c r="E131" s="62">
        <v>0</v>
      </c>
      <c r="F131" s="62">
        <v>790605</v>
      </c>
      <c r="G131" s="62">
        <v>948726</v>
      </c>
      <c r="H131" s="62">
        <v>0</v>
      </c>
      <c r="I131" s="62">
        <v>158121</v>
      </c>
      <c r="J131" s="62">
        <v>790605</v>
      </c>
      <c r="K131" s="62">
        <v>948726</v>
      </c>
    </row>
    <row r="132" spans="1:11">
      <c r="A132" s="91">
        <v>460507</v>
      </c>
      <c r="B132" s="91">
        <f t="shared" si="3"/>
        <v>6</v>
      </c>
      <c r="C132" s="100" t="s">
        <v>327</v>
      </c>
      <c r="D132" s="60">
        <v>0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</row>
    <row r="133" s="65" customFormat="1" spans="1:11">
      <c r="A133" s="111">
        <v>460508</v>
      </c>
      <c r="B133" s="111">
        <f t="shared" si="3"/>
        <v>6</v>
      </c>
      <c r="C133" s="107" t="s">
        <v>328</v>
      </c>
      <c r="D133" s="62">
        <v>0</v>
      </c>
      <c r="E133" s="62">
        <v>0</v>
      </c>
      <c r="F133" s="62">
        <v>-179661.2</v>
      </c>
      <c r="G133" s="62">
        <v>-188214.65</v>
      </c>
      <c r="H133" s="62">
        <v>8553.45</v>
      </c>
      <c r="I133" s="62">
        <v>0</v>
      </c>
      <c r="J133" s="62">
        <v>-179661.2</v>
      </c>
      <c r="K133" s="62">
        <v>-188214.65</v>
      </c>
    </row>
  </sheetData>
  <mergeCells count="7">
    <mergeCell ref="D1:E1"/>
    <mergeCell ref="F1:G1"/>
    <mergeCell ref="H1:I1"/>
    <mergeCell ref="J1:K1"/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279"/>
  <sheetViews>
    <sheetView topLeftCell="B1" workbookViewId="0">
      <pane xSplit="4" ySplit="1" topLeftCell="I102" activePane="bottomRight" state="frozenSplit"/>
      <selection/>
      <selection pane="topRight"/>
      <selection pane="bottomLeft"/>
      <selection pane="bottomRight" activeCell="Q182" sqref="J182:Q182"/>
    </sheetView>
  </sheetViews>
  <sheetFormatPr defaultColWidth="9" defaultRowHeight="12"/>
  <cols>
    <col min="1" max="1" width="5" style="69" customWidth="1"/>
    <col min="2" max="2" width="29.8833333333333" style="69" customWidth="1"/>
    <col min="3" max="3" width="12.5" style="69" customWidth="1"/>
    <col min="4" max="4" width="13.1333333333333" style="127" customWidth="1"/>
    <col min="5" max="5" width="12.8833333333333" style="71" customWidth="1"/>
    <col min="6" max="6" width="16.8833333333333" style="69" hidden="1" customWidth="1"/>
    <col min="7" max="7" width="11.8833333333333" style="128" customWidth="1"/>
    <col min="8" max="8" width="13" style="72" hidden="1" customWidth="1"/>
    <col min="9" max="9" width="12.25" style="72" customWidth="1"/>
    <col min="10" max="10" width="20.6333333333333" style="71" customWidth="1"/>
    <col min="11" max="11" width="15.8833333333333" style="129" customWidth="1"/>
    <col min="12" max="12" width="10.3833333333333" style="129" customWidth="1"/>
    <col min="13" max="13" width="11.1333333333333" style="72" hidden="1" customWidth="1"/>
    <col min="14" max="14" width="10" style="69" customWidth="1"/>
    <col min="15" max="15" width="12.25" style="69" customWidth="1"/>
    <col min="16" max="16" width="11" style="69" customWidth="1"/>
    <col min="17" max="17" width="16.25" style="69" customWidth="1"/>
    <col min="18" max="18" width="15.1333333333333" style="69" hidden="1" customWidth="1"/>
    <col min="19" max="19" width="12.25" style="69" hidden="1" customWidth="1"/>
    <col min="20" max="20" width="12.25" style="72" hidden="1" customWidth="1"/>
    <col min="21" max="21" width="12.75" style="69" customWidth="1"/>
    <col min="22" max="22" width="15.5" style="69" customWidth="1"/>
    <col min="23" max="23" width="12.8833333333333" style="69" hidden="1" customWidth="1"/>
    <col min="24" max="24" width="13.25" style="69" customWidth="1"/>
    <col min="25" max="25" width="10.25" style="69" customWidth="1"/>
    <col min="26" max="16384" width="9" style="69"/>
  </cols>
  <sheetData>
    <row r="1" ht="25.5" spans="1:24">
      <c r="A1" s="130" t="s">
        <v>0</v>
      </c>
      <c r="B1" s="131" t="s">
        <v>1</v>
      </c>
      <c r="C1" s="132" t="s">
        <v>2</v>
      </c>
      <c r="D1" s="133" t="s">
        <v>3</v>
      </c>
      <c r="E1" s="132" t="s">
        <v>4</v>
      </c>
      <c r="F1" s="132" t="s">
        <v>5</v>
      </c>
      <c r="G1" s="134" t="s">
        <v>329</v>
      </c>
      <c r="H1" s="134" t="s">
        <v>330</v>
      </c>
      <c r="I1" s="134" t="s">
        <v>331</v>
      </c>
      <c r="J1" s="162" t="s">
        <v>332</v>
      </c>
      <c r="K1" s="163" t="s">
        <v>333</v>
      </c>
      <c r="L1" s="164" t="s">
        <v>334</v>
      </c>
      <c r="M1" s="76" t="s">
        <v>6</v>
      </c>
      <c r="N1" s="69" t="s">
        <v>335</v>
      </c>
      <c r="O1" s="69" t="s">
        <v>336</v>
      </c>
      <c r="P1" s="165" t="s">
        <v>337</v>
      </c>
      <c r="Q1" s="165" t="s">
        <v>338</v>
      </c>
      <c r="R1" s="165" t="s">
        <v>339</v>
      </c>
      <c r="S1" s="69" t="s">
        <v>340</v>
      </c>
      <c r="T1" s="69" t="s">
        <v>341</v>
      </c>
      <c r="U1" s="165" t="s">
        <v>342</v>
      </c>
      <c r="V1" s="165" t="s">
        <v>343</v>
      </c>
      <c r="W1" s="165" t="s">
        <v>344</v>
      </c>
      <c r="X1" s="69" t="s">
        <v>345</v>
      </c>
    </row>
    <row r="2" spans="1:23">
      <c r="A2" s="135"/>
      <c r="B2" s="136" t="s">
        <v>346</v>
      </c>
      <c r="C2" s="100"/>
      <c r="D2" s="75" t="s">
        <v>347</v>
      </c>
      <c r="E2" s="74"/>
      <c r="F2" s="100"/>
      <c r="G2" s="78"/>
      <c r="H2" s="78"/>
      <c r="I2" s="78">
        <v>36000</v>
      </c>
      <c r="J2" s="166" t="s">
        <v>348</v>
      </c>
      <c r="K2" s="167"/>
      <c r="L2" s="168" t="s">
        <v>349</v>
      </c>
      <c r="M2" s="60"/>
      <c r="P2" s="92"/>
      <c r="Q2" s="92">
        <v>9000</v>
      </c>
      <c r="R2" s="93">
        <v>168828</v>
      </c>
      <c r="S2" s="69" t="s">
        <v>350</v>
      </c>
      <c r="T2" s="72">
        <f>9000/3*3</f>
        <v>9000</v>
      </c>
      <c r="U2" s="198">
        <v>18000</v>
      </c>
      <c r="V2" s="92"/>
      <c r="W2" s="92"/>
    </row>
    <row r="3" spans="1:24">
      <c r="A3" s="135"/>
      <c r="B3" s="137" t="s">
        <v>351</v>
      </c>
      <c r="C3" s="138"/>
      <c r="D3" s="139" t="s">
        <v>352</v>
      </c>
      <c r="E3" s="140"/>
      <c r="F3" s="138"/>
      <c r="G3" s="141">
        <v>79603</v>
      </c>
      <c r="H3" s="142"/>
      <c r="I3" s="142">
        <v>36000</v>
      </c>
      <c r="J3" s="169" t="s">
        <v>353</v>
      </c>
      <c r="K3" s="170"/>
      <c r="L3" s="171"/>
      <c r="M3" s="172">
        <f>账面押金!G28</f>
        <v>20000</v>
      </c>
      <c r="N3" s="173" t="s">
        <v>354</v>
      </c>
      <c r="O3" s="174">
        <f>-G3*7/31</f>
        <v>-17974.8709677419</v>
      </c>
      <c r="P3" s="175">
        <v>357620</v>
      </c>
      <c r="Q3" s="179">
        <v>687416</v>
      </c>
      <c r="R3" s="179">
        <v>480889</v>
      </c>
      <c r="S3" s="173"/>
      <c r="T3" s="174"/>
      <c r="U3" s="199"/>
      <c r="V3" s="200">
        <v>10000</v>
      </c>
      <c r="W3" s="199"/>
      <c r="X3" s="173" t="s">
        <v>355</v>
      </c>
    </row>
    <row r="4" spans="1:24">
      <c r="A4" s="135"/>
      <c r="B4" s="143" t="s">
        <v>356</v>
      </c>
      <c r="C4" s="138"/>
      <c r="D4" s="144" t="s">
        <v>357</v>
      </c>
      <c r="E4" s="140"/>
      <c r="F4" s="138"/>
      <c r="G4" s="142"/>
      <c r="H4" s="142"/>
      <c r="I4" s="142">
        <v>36000</v>
      </c>
      <c r="J4" s="176" t="s">
        <v>358</v>
      </c>
      <c r="K4" s="177"/>
      <c r="L4" s="178"/>
      <c r="M4" s="172"/>
      <c r="N4" s="173"/>
      <c r="O4" s="173"/>
      <c r="P4" s="179"/>
      <c r="Q4" s="179">
        <v>60000</v>
      </c>
      <c r="R4" s="201">
        <v>60000</v>
      </c>
      <c r="S4" s="173"/>
      <c r="T4" s="174"/>
      <c r="U4" s="179"/>
      <c r="V4" s="179">
        <v>18000</v>
      </c>
      <c r="W4" s="179">
        <v>18000</v>
      </c>
      <c r="X4" s="173" t="s">
        <v>355</v>
      </c>
    </row>
    <row r="5" s="67" customFormat="1" spans="1:23">
      <c r="A5" s="145">
        <v>5</v>
      </c>
      <c r="B5" s="146" t="s">
        <v>16</v>
      </c>
      <c r="C5" s="87">
        <v>13907480899</v>
      </c>
      <c r="D5" s="89" t="s">
        <v>17</v>
      </c>
      <c r="E5" s="87"/>
      <c r="F5" s="87"/>
      <c r="G5" s="90">
        <v>9800</v>
      </c>
      <c r="H5" s="90"/>
      <c r="I5" s="90">
        <v>7140</v>
      </c>
      <c r="J5" s="180" t="s">
        <v>359</v>
      </c>
      <c r="K5" s="181"/>
      <c r="L5" s="182" t="s">
        <v>360</v>
      </c>
      <c r="M5" s="183">
        <f>35600-2000</f>
        <v>33600</v>
      </c>
      <c r="O5" s="184">
        <v>0</v>
      </c>
      <c r="P5" s="93">
        <f>29400*2</f>
        <v>58800</v>
      </c>
      <c r="Q5" s="93">
        <v>88200</v>
      </c>
      <c r="R5" s="93">
        <v>117600</v>
      </c>
      <c r="T5" s="184">
        <v>0</v>
      </c>
      <c r="U5" s="93">
        <v>42840</v>
      </c>
      <c r="V5" s="93">
        <v>64260</v>
      </c>
      <c r="W5" s="93">
        <v>85680</v>
      </c>
    </row>
    <row r="6" s="67" customFormat="1" spans="1:27">
      <c r="A6" s="145">
        <v>6</v>
      </c>
      <c r="B6" s="147" t="s">
        <v>18</v>
      </c>
      <c r="C6" s="140">
        <v>82244630</v>
      </c>
      <c r="D6" s="144" t="s">
        <v>19</v>
      </c>
      <c r="E6" s="140"/>
      <c r="F6" s="140"/>
      <c r="G6" s="142">
        <v>13200</v>
      </c>
      <c r="H6" s="142"/>
      <c r="I6" s="142">
        <v>9220</v>
      </c>
      <c r="J6" s="176" t="s">
        <v>361</v>
      </c>
      <c r="K6" s="177"/>
      <c r="L6" s="178" t="s">
        <v>362</v>
      </c>
      <c r="M6" s="185"/>
      <c r="N6" s="173" t="s">
        <v>363</v>
      </c>
      <c r="O6" s="174">
        <f>G6</f>
        <v>13200</v>
      </c>
      <c r="P6" s="179">
        <v>79200</v>
      </c>
      <c r="Q6" s="179">
        <v>158400</v>
      </c>
      <c r="R6" s="179">
        <v>158400</v>
      </c>
      <c r="S6" s="173" t="s">
        <v>363</v>
      </c>
      <c r="T6" s="174">
        <f>U6/6</f>
        <v>9220</v>
      </c>
      <c r="U6" s="179">
        <v>55320</v>
      </c>
      <c r="V6" s="179">
        <v>110640</v>
      </c>
      <c r="W6" s="179">
        <v>110640</v>
      </c>
      <c r="X6" s="173" t="s">
        <v>364</v>
      </c>
      <c r="Y6" s="203">
        <v>109905.4</v>
      </c>
      <c r="Z6" s="203">
        <v>1500</v>
      </c>
      <c r="AA6" s="65"/>
    </row>
    <row r="7" spans="1:24">
      <c r="A7" s="148">
        <v>1</v>
      </c>
      <c r="B7" s="149" t="s">
        <v>7</v>
      </c>
      <c r="C7" s="74">
        <v>13077301136</v>
      </c>
      <c r="D7" s="75" t="s">
        <v>8</v>
      </c>
      <c r="E7" s="74"/>
      <c r="F7" s="74"/>
      <c r="G7" s="78"/>
      <c r="H7" s="78">
        <v>624000</v>
      </c>
      <c r="I7" s="78">
        <v>416000</v>
      </c>
      <c r="J7" s="166" t="s">
        <v>365</v>
      </c>
      <c r="K7" s="167"/>
      <c r="L7" s="168" t="s">
        <v>366</v>
      </c>
      <c r="M7" s="76">
        <v>130000</v>
      </c>
      <c r="N7" s="69" t="s">
        <v>367</v>
      </c>
      <c r="O7" s="72">
        <f>53560+53560*12/31</f>
        <v>74292.9032258065</v>
      </c>
      <c r="P7" s="99">
        <f>53560</f>
        <v>53560</v>
      </c>
      <c r="Q7" s="93">
        <v>628680</v>
      </c>
      <c r="R7" s="92">
        <v>676000</v>
      </c>
      <c r="S7" s="69" t="s">
        <v>367</v>
      </c>
      <c r="T7" s="72">
        <f>I7/12*2.5</f>
        <v>86666.6666666667</v>
      </c>
      <c r="U7" s="99">
        <v>35707</v>
      </c>
      <c r="V7" s="93">
        <v>419120</v>
      </c>
      <c r="W7" s="92">
        <v>450666</v>
      </c>
      <c r="X7" s="69" t="s">
        <v>368</v>
      </c>
    </row>
    <row r="8" spans="2:24">
      <c r="B8" s="150" t="s">
        <v>369</v>
      </c>
      <c r="C8" s="151"/>
      <c r="D8" s="152" t="s">
        <v>11</v>
      </c>
      <c r="E8" s="153"/>
      <c r="F8" s="151"/>
      <c r="G8" s="154"/>
      <c r="H8" s="155">
        <v>240000</v>
      </c>
      <c r="I8" s="155"/>
      <c r="J8" s="186" t="s">
        <v>370</v>
      </c>
      <c r="K8" s="187"/>
      <c r="L8" s="168" t="s">
        <v>360</v>
      </c>
      <c r="M8" s="72">
        <f>账面押金!G305</f>
        <v>40000</v>
      </c>
      <c r="P8" s="72">
        <v>60000</v>
      </c>
      <c r="X8" s="69" t="s">
        <v>371</v>
      </c>
    </row>
    <row r="9" s="67" customFormat="1" spans="1:23">
      <c r="A9" s="145">
        <v>2</v>
      </c>
      <c r="B9" s="146" t="s">
        <v>9</v>
      </c>
      <c r="C9" s="87">
        <v>18670773657</v>
      </c>
      <c r="D9" s="89" t="s">
        <v>10</v>
      </c>
      <c r="E9" s="87"/>
      <c r="F9" s="87"/>
      <c r="G9" s="90"/>
      <c r="H9" s="90">
        <v>562836</v>
      </c>
      <c r="I9" s="90">
        <v>375228</v>
      </c>
      <c r="J9" s="180" t="s">
        <v>372</v>
      </c>
      <c r="K9" s="181"/>
      <c r="L9" s="182" t="s">
        <v>373</v>
      </c>
      <c r="M9" s="183"/>
      <c r="N9" s="184" t="s">
        <v>374</v>
      </c>
      <c r="O9" s="184">
        <f>-P9/6</f>
        <v>-46903</v>
      </c>
      <c r="P9" s="93">
        <v>281418</v>
      </c>
      <c r="Q9" s="93">
        <v>609739</v>
      </c>
      <c r="R9" s="93">
        <v>542736</v>
      </c>
      <c r="S9" s="184" t="s">
        <v>374</v>
      </c>
      <c r="T9" s="184">
        <f>-I9/12</f>
        <v>-31269</v>
      </c>
      <c r="U9" s="93">
        <v>187614</v>
      </c>
      <c r="V9" s="93">
        <v>406497</v>
      </c>
      <c r="W9" s="93">
        <v>361827</v>
      </c>
    </row>
    <row r="10" s="67" customFormat="1" spans="1:23">
      <c r="A10" s="145">
        <v>4</v>
      </c>
      <c r="B10" s="146" t="s">
        <v>13</v>
      </c>
      <c r="C10" s="87">
        <v>13207494292</v>
      </c>
      <c r="D10" s="89" t="s">
        <v>14</v>
      </c>
      <c r="E10" s="87"/>
      <c r="F10" s="87" t="s">
        <v>15</v>
      </c>
      <c r="G10" s="90"/>
      <c r="H10" s="90"/>
      <c r="I10" s="90">
        <v>2860</v>
      </c>
      <c r="J10" s="180" t="s">
        <v>359</v>
      </c>
      <c r="K10" s="181"/>
      <c r="L10" s="168" t="s">
        <v>360</v>
      </c>
      <c r="M10" s="183"/>
      <c r="P10" s="93"/>
      <c r="Q10" s="93"/>
      <c r="R10" s="93"/>
      <c r="T10" s="184">
        <v>0</v>
      </c>
      <c r="U10" s="93">
        <v>17160</v>
      </c>
      <c r="V10" s="93">
        <v>17160</v>
      </c>
      <c r="W10" s="93">
        <v>8580</v>
      </c>
    </row>
    <row r="11" s="67" customFormat="1" spans="1:24">
      <c r="A11" s="145"/>
      <c r="B11" s="146" t="s">
        <v>375</v>
      </c>
      <c r="C11" s="87"/>
      <c r="D11" s="89" t="s">
        <v>14</v>
      </c>
      <c r="E11" s="87"/>
      <c r="F11" s="87" t="s">
        <v>15</v>
      </c>
      <c r="G11" s="90"/>
      <c r="H11" s="90"/>
      <c r="I11" s="90">
        <v>2860</v>
      </c>
      <c r="J11" s="180" t="s">
        <v>376</v>
      </c>
      <c r="K11" s="181"/>
      <c r="L11" s="182"/>
      <c r="M11" s="183"/>
      <c r="P11" s="93"/>
      <c r="Q11" s="93"/>
      <c r="R11" s="93"/>
      <c r="T11" s="184"/>
      <c r="U11" s="93"/>
      <c r="V11" s="93">
        <v>8580</v>
      </c>
      <c r="W11" s="93">
        <v>25740</v>
      </c>
      <c r="X11" s="67" t="s">
        <v>377</v>
      </c>
    </row>
    <row r="12" s="67" customFormat="1" spans="1:23">
      <c r="A12" s="145"/>
      <c r="B12" s="146" t="s">
        <v>378</v>
      </c>
      <c r="C12" s="87"/>
      <c r="D12" s="89" t="s">
        <v>379</v>
      </c>
      <c r="E12" s="87"/>
      <c r="F12" s="87" t="s">
        <v>15</v>
      </c>
      <c r="G12" s="90"/>
      <c r="H12" s="90"/>
      <c r="I12" s="90">
        <v>2860</v>
      </c>
      <c r="J12" s="180" t="s">
        <v>380</v>
      </c>
      <c r="K12" s="181"/>
      <c r="L12" s="182" t="s">
        <v>373</v>
      </c>
      <c r="M12" s="183"/>
      <c r="P12" s="93"/>
      <c r="Q12" s="93"/>
      <c r="R12" s="93"/>
      <c r="S12" s="67" t="s">
        <v>374</v>
      </c>
      <c r="T12" s="184">
        <f>-U12/3</f>
        <v>-2860</v>
      </c>
      <c r="U12" s="93">
        <v>8580</v>
      </c>
      <c r="V12" s="93"/>
      <c r="W12" s="93"/>
    </row>
    <row r="13" spans="1:23">
      <c r="A13" s="148">
        <v>7</v>
      </c>
      <c r="B13" s="149" t="s">
        <v>20</v>
      </c>
      <c r="C13" s="74">
        <v>82285108</v>
      </c>
      <c r="D13" s="75" t="s">
        <v>21</v>
      </c>
      <c r="E13" s="74"/>
      <c r="F13" s="74" t="s">
        <v>15</v>
      </c>
      <c r="G13" s="78"/>
      <c r="H13" s="78"/>
      <c r="I13" s="78">
        <v>5199</v>
      </c>
      <c r="J13" s="166"/>
      <c r="K13" s="167"/>
      <c r="L13" s="168"/>
      <c r="M13" s="76"/>
      <c r="P13" s="92"/>
      <c r="Q13" s="92"/>
      <c r="R13" s="92"/>
      <c r="U13" s="99">
        <v>40593</v>
      </c>
      <c r="V13" s="93">
        <v>72766</v>
      </c>
      <c r="W13" s="93">
        <v>69588</v>
      </c>
    </row>
    <row r="14" spans="1:24">
      <c r="A14" s="148">
        <v>8</v>
      </c>
      <c r="B14" s="149" t="s">
        <v>22</v>
      </c>
      <c r="C14" s="74">
        <v>18670382619</v>
      </c>
      <c r="D14" s="75" t="s">
        <v>23</v>
      </c>
      <c r="E14" s="74"/>
      <c r="F14" s="74" t="s">
        <v>15</v>
      </c>
      <c r="G14" s="78"/>
      <c r="H14" s="78"/>
      <c r="I14" s="78"/>
      <c r="J14" s="166"/>
      <c r="K14" s="167"/>
      <c r="L14" s="168"/>
      <c r="M14" s="76"/>
      <c r="P14" s="92"/>
      <c r="Q14" s="92"/>
      <c r="R14" s="92"/>
      <c r="U14" s="92"/>
      <c r="V14" s="92"/>
      <c r="W14" s="92"/>
      <c r="X14" s="69" t="s">
        <v>381</v>
      </c>
    </row>
    <row r="15" spans="1:24">
      <c r="A15" s="148"/>
      <c r="B15" s="149" t="s">
        <v>382</v>
      </c>
      <c r="C15" s="140"/>
      <c r="D15" s="75" t="s">
        <v>383</v>
      </c>
      <c r="E15" s="74" t="s">
        <v>384</v>
      </c>
      <c r="F15" s="74" t="s">
        <v>15</v>
      </c>
      <c r="G15" s="78"/>
      <c r="H15" s="78"/>
      <c r="I15" s="78"/>
      <c r="J15" s="166"/>
      <c r="K15" s="167"/>
      <c r="L15" s="168" t="s">
        <v>360</v>
      </c>
      <c r="M15" s="76"/>
      <c r="P15" s="92"/>
      <c r="Q15" s="92"/>
      <c r="R15" s="92"/>
      <c r="T15" s="72">
        <v>0</v>
      </c>
      <c r="U15" s="93">
        <v>10053</v>
      </c>
      <c r="V15" s="93"/>
      <c r="W15" s="93"/>
      <c r="X15" s="69" t="s">
        <v>385</v>
      </c>
    </row>
    <row r="16" spans="1:24">
      <c r="A16" s="148">
        <v>9</v>
      </c>
      <c r="B16" s="149" t="s">
        <v>386</v>
      </c>
      <c r="C16" s="74">
        <v>82283197</v>
      </c>
      <c r="D16" s="75" t="s">
        <v>25</v>
      </c>
      <c r="E16" s="74"/>
      <c r="F16" s="74" t="s">
        <v>15</v>
      </c>
      <c r="G16" s="78"/>
      <c r="H16" s="78"/>
      <c r="I16" s="78"/>
      <c r="J16" s="166"/>
      <c r="K16" s="167"/>
      <c r="L16" s="168" t="s">
        <v>360</v>
      </c>
      <c r="M16" s="76"/>
      <c r="P16" s="92"/>
      <c r="Q16" s="92"/>
      <c r="R16" s="92"/>
      <c r="T16" s="72">
        <v>0</v>
      </c>
      <c r="U16" s="93">
        <v>44992</v>
      </c>
      <c r="V16" s="93">
        <v>92086</v>
      </c>
      <c r="W16" s="93">
        <v>72475</v>
      </c>
      <c r="X16" s="69" t="s">
        <v>385</v>
      </c>
    </row>
    <row r="17" spans="1:24">
      <c r="A17" s="148"/>
      <c r="B17" s="149" t="s">
        <v>387</v>
      </c>
      <c r="C17" s="140"/>
      <c r="D17" s="75" t="s">
        <v>383</v>
      </c>
      <c r="E17" s="248" t="s">
        <v>388</v>
      </c>
      <c r="F17" s="74" t="s">
        <v>15</v>
      </c>
      <c r="G17" s="78"/>
      <c r="H17" s="78"/>
      <c r="I17" s="78"/>
      <c r="J17" s="166"/>
      <c r="K17" s="167"/>
      <c r="L17" s="168" t="s">
        <v>360</v>
      </c>
      <c r="M17" s="76"/>
      <c r="P17" s="92"/>
      <c r="Q17" s="92"/>
      <c r="R17" s="92"/>
      <c r="T17" s="72">
        <v>0</v>
      </c>
      <c r="U17" s="93">
        <v>5688</v>
      </c>
      <c r="V17" s="93"/>
      <c r="W17" s="93"/>
      <c r="X17" s="69" t="s">
        <v>385</v>
      </c>
    </row>
    <row r="18" spans="1:23">
      <c r="A18" s="148">
        <v>10</v>
      </c>
      <c r="B18" s="149" t="s">
        <v>27</v>
      </c>
      <c r="C18" s="74">
        <v>82290850</v>
      </c>
      <c r="D18" s="75" t="s">
        <v>28</v>
      </c>
      <c r="E18" s="74"/>
      <c r="F18" s="74" t="s">
        <v>15</v>
      </c>
      <c r="G18" s="78"/>
      <c r="H18" s="78"/>
      <c r="I18" s="78"/>
      <c r="J18" s="166"/>
      <c r="K18" s="167"/>
      <c r="L18" s="168"/>
      <c r="M18" s="76"/>
      <c r="P18" s="92"/>
      <c r="Q18" s="92"/>
      <c r="R18" s="92"/>
      <c r="S18" s="69" t="s">
        <v>389</v>
      </c>
      <c r="T18" s="72">
        <f>U18/6*7</f>
        <v>20454</v>
      </c>
      <c r="U18" s="99">
        <v>17532</v>
      </c>
      <c r="V18" s="99">
        <v>17532</v>
      </c>
      <c r="W18" s="93">
        <v>35064</v>
      </c>
    </row>
    <row r="19" spans="1:24">
      <c r="A19" s="148">
        <v>11</v>
      </c>
      <c r="B19" s="149" t="s">
        <v>29</v>
      </c>
      <c r="C19" s="74">
        <v>82286268</v>
      </c>
      <c r="D19" s="75" t="s">
        <v>30</v>
      </c>
      <c r="E19" s="74"/>
      <c r="F19" s="74" t="s">
        <v>15</v>
      </c>
      <c r="G19" s="78"/>
      <c r="H19" s="78"/>
      <c r="I19" s="78"/>
      <c r="J19" s="166"/>
      <c r="K19" s="167"/>
      <c r="L19" s="168"/>
      <c r="M19" s="76"/>
      <c r="P19" s="92"/>
      <c r="Q19" s="92"/>
      <c r="R19" s="93"/>
      <c r="S19" s="67" t="s">
        <v>363</v>
      </c>
      <c r="T19" s="184">
        <f>U19/6</f>
        <v>1166.66666666667</v>
      </c>
      <c r="U19" s="93">
        <v>7000</v>
      </c>
      <c r="V19" s="93">
        <v>24397</v>
      </c>
      <c r="W19" s="93"/>
      <c r="X19" s="69" t="s">
        <v>390</v>
      </c>
    </row>
    <row r="20" spans="1:24">
      <c r="A20" s="148"/>
      <c r="B20" s="149" t="s">
        <v>391</v>
      </c>
      <c r="C20" s="74">
        <v>82286268</v>
      </c>
      <c r="D20" s="75" t="s">
        <v>30</v>
      </c>
      <c r="E20" s="74"/>
      <c r="F20" s="74" t="s">
        <v>15</v>
      </c>
      <c r="G20" s="78"/>
      <c r="H20" s="78"/>
      <c r="I20" s="78"/>
      <c r="J20" s="166"/>
      <c r="K20" s="167"/>
      <c r="L20" s="168"/>
      <c r="M20" s="76"/>
      <c r="P20" s="92"/>
      <c r="Q20" s="92"/>
      <c r="R20" s="93"/>
      <c r="S20" s="69" t="s">
        <v>363</v>
      </c>
      <c r="T20" s="72">
        <f>27897/3</f>
        <v>9299</v>
      </c>
      <c r="U20" s="93">
        <f>27897+20897</f>
        <v>48794</v>
      </c>
      <c r="V20" s="93">
        <v>55794</v>
      </c>
      <c r="W20" s="93">
        <v>107985</v>
      </c>
      <c r="X20" s="69" t="s">
        <v>390</v>
      </c>
    </row>
    <row r="21" spans="1:24">
      <c r="A21" s="148"/>
      <c r="B21" s="149" t="s">
        <v>392</v>
      </c>
      <c r="C21" s="74"/>
      <c r="D21" s="75" t="s">
        <v>30</v>
      </c>
      <c r="E21" s="74"/>
      <c r="F21" s="74" t="s">
        <v>15</v>
      </c>
      <c r="G21" s="78"/>
      <c r="H21" s="78"/>
      <c r="I21" s="78"/>
      <c r="J21" s="166"/>
      <c r="K21" s="167"/>
      <c r="L21" s="168"/>
      <c r="M21" s="76"/>
      <c r="P21" s="92"/>
      <c r="Q21" s="92"/>
      <c r="R21" s="93"/>
      <c r="S21" s="69" t="s">
        <v>363</v>
      </c>
      <c r="T21" s="72">
        <f>U21/6</f>
        <v>5799</v>
      </c>
      <c r="U21" s="93">
        <f>17397*2</f>
        <v>34794</v>
      </c>
      <c r="V21" s="93">
        <v>34794</v>
      </c>
      <c r="W21" s="93">
        <v>17397</v>
      </c>
      <c r="X21" s="69" t="s">
        <v>390</v>
      </c>
    </row>
    <row r="22" spans="1:24">
      <c r="A22" s="148">
        <v>12</v>
      </c>
      <c r="B22" s="149" t="s">
        <v>31</v>
      </c>
      <c r="C22" s="74">
        <v>18573118999</v>
      </c>
      <c r="D22" s="75" t="s">
        <v>32</v>
      </c>
      <c r="E22" s="74"/>
      <c r="F22" s="74" t="s">
        <v>15</v>
      </c>
      <c r="G22" s="78"/>
      <c r="H22" s="78"/>
      <c r="I22" s="78"/>
      <c r="J22" s="166"/>
      <c r="K22" s="167"/>
      <c r="L22" s="168"/>
      <c r="M22" s="76"/>
      <c r="P22" s="92"/>
      <c r="Q22" s="92"/>
      <c r="R22" s="92"/>
      <c r="S22" s="69" t="s">
        <v>393</v>
      </c>
      <c r="T22" s="72">
        <f>U22/3*5</f>
        <v>11166.6666666667</v>
      </c>
      <c r="U22" s="99">
        <v>6700</v>
      </c>
      <c r="V22" s="99">
        <v>19291</v>
      </c>
      <c r="W22" s="93">
        <v>26782</v>
      </c>
      <c r="X22" s="69" t="s">
        <v>394</v>
      </c>
    </row>
    <row r="23" spans="1:24">
      <c r="A23" s="148">
        <v>13</v>
      </c>
      <c r="B23" s="149" t="s">
        <v>33</v>
      </c>
      <c r="C23" s="74">
        <v>13298681616</v>
      </c>
      <c r="D23" s="75" t="s">
        <v>34</v>
      </c>
      <c r="E23" s="74"/>
      <c r="F23" s="74" t="s">
        <v>15</v>
      </c>
      <c r="G23" s="78"/>
      <c r="H23" s="78"/>
      <c r="I23" s="78">
        <v>2899.5</v>
      </c>
      <c r="J23" s="166" t="s">
        <v>395</v>
      </c>
      <c r="K23" s="167"/>
      <c r="L23" s="168"/>
      <c r="M23" s="76"/>
      <c r="P23" s="92"/>
      <c r="Q23" s="92"/>
      <c r="R23" s="92"/>
      <c r="S23" s="69" t="s">
        <v>396</v>
      </c>
      <c r="T23" s="72">
        <f>5000+15000</f>
        <v>20000</v>
      </c>
      <c r="U23" s="92"/>
      <c r="V23" s="99">
        <v>17397</v>
      </c>
      <c r="W23" s="93">
        <v>17397</v>
      </c>
      <c r="X23" s="69" t="s">
        <v>397</v>
      </c>
    </row>
    <row r="24" s="125" customFormat="1" spans="1:24">
      <c r="A24" s="156">
        <v>14</v>
      </c>
      <c r="B24" s="157" t="s">
        <v>35</v>
      </c>
      <c r="C24" s="115">
        <v>18273120080</v>
      </c>
      <c r="D24" s="158" t="s">
        <v>36</v>
      </c>
      <c r="E24" s="115"/>
      <c r="F24" s="115" t="s">
        <v>15</v>
      </c>
      <c r="G24" s="159"/>
      <c r="H24" s="159"/>
      <c r="I24" s="159">
        <v>2922</v>
      </c>
      <c r="J24" s="188" t="s">
        <v>398</v>
      </c>
      <c r="K24" s="189"/>
      <c r="L24" s="190"/>
      <c r="M24" s="191"/>
      <c r="P24" s="192"/>
      <c r="Q24" s="192"/>
      <c r="R24" s="192"/>
      <c r="T24" s="202"/>
      <c r="U24" s="192"/>
      <c r="V24" s="192">
        <v>20454</v>
      </c>
      <c r="W24" s="192">
        <v>17532</v>
      </c>
      <c r="X24" s="125" t="s">
        <v>399</v>
      </c>
    </row>
    <row r="25" spans="1:24">
      <c r="A25" s="148"/>
      <c r="B25" s="149" t="s">
        <v>400</v>
      </c>
      <c r="C25" s="74"/>
      <c r="D25" s="75" t="s">
        <v>38</v>
      </c>
      <c r="E25" s="74">
        <v>1</v>
      </c>
      <c r="F25" s="74"/>
      <c r="G25" s="78">
        <v>700</v>
      </c>
      <c r="H25" s="78"/>
      <c r="I25" s="78">
        <v>510</v>
      </c>
      <c r="J25" s="166" t="s">
        <v>401</v>
      </c>
      <c r="K25" s="167"/>
      <c r="L25" s="168"/>
      <c r="M25" s="76"/>
      <c r="P25" s="92"/>
      <c r="Q25" s="93"/>
      <c r="R25" s="92">
        <v>4200</v>
      </c>
      <c r="U25" s="92"/>
      <c r="V25" s="93"/>
      <c r="W25" s="92">
        <v>3060</v>
      </c>
      <c r="X25" s="69" t="s">
        <v>402</v>
      </c>
    </row>
    <row r="26" spans="1:24">
      <c r="A26" s="148">
        <v>15</v>
      </c>
      <c r="B26" s="149" t="s">
        <v>37</v>
      </c>
      <c r="C26" s="74">
        <v>15362159557</v>
      </c>
      <c r="D26" s="75" t="s">
        <v>38</v>
      </c>
      <c r="E26" s="74">
        <v>1</v>
      </c>
      <c r="F26" s="74"/>
      <c r="G26" s="78">
        <v>700</v>
      </c>
      <c r="H26" s="78"/>
      <c r="I26" s="78">
        <v>510</v>
      </c>
      <c r="J26" s="166" t="s">
        <v>403</v>
      </c>
      <c r="K26" s="167"/>
      <c r="L26" s="168"/>
      <c r="M26" s="76">
        <v>2800</v>
      </c>
      <c r="P26" s="92">
        <v>2100</v>
      </c>
      <c r="Q26" s="93">
        <v>6300</v>
      </c>
      <c r="R26" s="92"/>
      <c r="U26" s="92">
        <v>1530</v>
      </c>
      <c r="V26" s="93">
        <v>4590</v>
      </c>
      <c r="W26" s="92"/>
      <c r="X26" s="69" t="s">
        <v>404</v>
      </c>
    </row>
    <row r="27" spans="1:24">
      <c r="A27" s="148">
        <v>16</v>
      </c>
      <c r="B27" s="149" t="s">
        <v>40</v>
      </c>
      <c r="C27" s="74">
        <v>18175926825</v>
      </c>
      <c r="D27" s="75" t="s">
        <v>38</v>
      </c>
      <c r="E27" s="74">
        <v>2</v>
      </c>
      <c r="F27" s="74"/>
      <c r="G27" s="78">
        <v>700</v>
      </c>
      <c r="H27" s="78"/>
      <c r="I27" s="78">
        <v>510</v>
      </c>
      <c r="J27" s="166" t="s">
        <v>405</v>
      </c>
      <c r="K27" s="167"/>
      <c r="L27" s="168"/>
      <c r="M27" s="76"/>
      <c r="P27" s="99">
        <v>2100</v>
      </c>
      <c r="Q27" s="93">
        <v>2100</v>
      </c>
      <c r="R27" s="92"/>
      <c r="U27" s="99">
        <f>1020+1530</f>
        <v>2550</v>
      </c>
      <c r="V27" s="93">
        <v>1530</v>
      </c>
      <c r="W27" s="92"/>
      <c r="X27" s="69" t="s">
        <v>406</v>
      </c>
    </row>
    <row r="28" spans="1:23">
      <c r="A28" s="148"/>
      <c r="B28" s="149" t="s">
        <v>407</v>
      </c>
      <c r="C28" s="74">
        <v>15344404010</v>
      </c>
      <c r="D28" s="75" t="s">
        <v>38</v>
      </c>
      <c r="E28" s="74">
        <v>2</v>
      </c>
      <c r="F28" s="74"/>
      <c r="G28" s="78">
        <v>700</v>
      </c>
      <c r="H28" s="78"/>
      <c r="I28" s="78">
        <v>510</v>
      </c>
      <c r="J28" s="166" t="s">
        <v>408</v>
      </c>
      <c r="K28" s="167"/>
      <c r="L28" s="168"/>
      <c r="M28" s="76">
        <f>账面押金!G322</f>
        <v>2800</v>
      </c>
      <c r="N28" s="69" t="s">
        <v>409</v>
      </c>
      <c r="P28" s="99">
        <v>2100</v>
      </c>
      <c r="Q28" s="93"/>
      <c r="R28" s="92"/>
      <c r="U28" s="99">
        <v>1530</v>
      </c>
      <c r="V28" s="93"/>
      <c r="W28" s="92"/>
    </row>
    <row r="29" spans="1:24">
      <c r="A29" s="148"/>
      <c r="B29" s="149" t="s">
        <v>410</v>
      </c>
      <c r="C29" s="74"/>
      <c r="D29" s="75" t="s">
        <v>38</v>
      </c>
      <c r="E29" s="74">
        <v>2</v>
      </c>
      <c r="F29" s="74"/>
      <c r="G29" s="78">
        <v>700</v>
      </c>
      <c r="H29" s="78"/>
      <c r="I29" s="78">
        <v>510</v>
      </c>
      <c r="J29" s="166" t="s">
        <v>411</v>
      </c>
      <c r="K29" s="167"/>
      <c r="L29" s="168"/>
      <c r="M29" s="76"/>
      <c r="P29" s="99"/>
      <c r="Q29" s="93">
        <v>5400</v>
      </c>
      <c r="R29" s="93">
        <v>8400</v>
      </c>
      <c r="U29" s="99"/>
      <c r="V29" s="93">
        <v>3940</v>
      </c>
      <c r="W29" s="93">
        <v>6120</v>
      </c>
      <c r="X29" s="69" t="s">
        <v>412</v>
      </c>
    </row>
    <row r="30" spans="1:24">
      <c r="A30" s="148"/>
      <c r="B30" s="146" t="s">
        <v>413</v>
      </c>
      <c r="C30" s="87"/>
      <c r="D30" s="89" t="s">
        <v>38</v>
      </c>
      <c r="E30" s="87">
        <v>3</v>
      </c>
      <c r="F30" s="87"/>
      <c r="G30" s="90">
        <v>800</v>
      </c>
      <c r="H30" s="90"/>
      <c r="I30" s="90">
        <v>560</v>
      </c>
      <c r="J30" s="180" t="s">
        <v>414</v>
      </c>
      <c r="K30" s="181"/>
      <c r="L30" s="182"/>
      <c r="M30" s="183"/>
      <c r="N30" s="67"/>
      <c r="O30" s="67"/>
      <c r="P30" s="99">
        <v>2400</v>
      </c>
      <c r="Q30" s="93">
        <v>9600</v>
      </c>
      <c r="R30" s="93"/>
      <c r="S30" s="67"/>
      <c r="T30" s="184"/>
      <c r="U30" s="99">
        <v>1680</v>
      </c>
      <c r="V30" s="93">
        <v>6720</v>
      </c>
      <c r="W30" s="93"/>
      <c r="X30" s="69" t="s">
        <v>415</v>
      </c>
    </row>
    <row r="31" spans="1:23">
      <c r="A31" s="148"/>
      <c r="B31" s="146" t="s">
        <v>41</v>
      </c>
      <c r="C31" s="87">
        <v>13667303333</v>
      </c>
      <c r="D31" s="89" t="s">
        <v>38</v>
      </c>
      <c r="E31" s="87">
        <v>3</v>
      </c>
      <c r="F31" s="87"/>
      <c r="G31" s="90">
        <v>800</v>
      </c>
      <c r="H31" s="90"/>
      <c r="I31" s="90">
        <v>560</v>
      </c>
      <c r="J31" s="180" t="s">
        <v>416</v>
      </c>
      <c r="K31" s="181"/>
      <c r="L31" s="182"/>
      <c r="M31" s="183">
        <f>账面押金!G321</f>
        <v>3200</v>
      </c>
      <c r="N31" s="67"/>
      <c r="O31" s="67"/>
      <c r="P31" s="99"/>
      <c r="Q31" s="93"/>
      <c r="R31" s="93"/>
      <c r="S31" s="67"/>
      <c r="T31" s="184"/>
      <c r="U31" s="99">
        <v>1680</v>
      </c>
      <c r="V31" s="93"/>
      <c r="W31" s="93"/>
    </row>
    <row r="32" spans="1:23">
      <c r="A32" s="148"/>
      <c r="B32" s="146" t="s">
        <v>41</v>
      </c>
      <c r="C32" s="87">
        <v>13667303333</v>
      </c>
      <c r="D32" s="89" t="s">
        <v>38</v>
      </c>
      <c r="E32" s="87">
        <v>3.5</v>
      </c>
      <c r="F32" s="87"/>
      <c r="G32" s="90">
        <v>1600</v>
      </c>
      <c r="H32" s="90"/>
      <c r="I32" s="90">
        <v>1120</v>
      </c>
      <c r="J32" s="180" t="s">
        <v>417</v>
      </c>
      <c r="K32" s="181"/>
      <c r="L32" s="182"/>
      <c r="M32" s="183"/>
      <c r="N32" s="67"/>
      <c r="O32" s="67"/>
      <c r="P32" s="99"/>
      <c r="Q32" s="93"/>
      <c r="R32" s="93">
        <v>19200</v>
      </c>
      <c r="S32" s="67"/>
      <c r="T32" s="184"/>
      <c r="U32" s="99"/>
      <c r="V32" s="93"/>
      <c r="W32" s="93">
        <v>13440</v>
      </c>
    </row>
    <row r="33" spans="1:24">
      <c r="A33" s="148">
        <v>17</v>
      </c>
      <c r="B33" s="146" t="s">
        <v>41</v>
      </c>
      <c r="C33" s="87">
        <v>13667303333</v>
      </c>
      <c r="D33" s="89" t="s">
        <v>38</v>
      </c>
      <c r="E33" s="87">
        <v>5</v>
      </c>
      <c r="F33" s="87"/>
      <c r="G33" s="90">
        <v>800</v>
      </c>
      <c r="H33" s="90"/>
      <c r="I33" s="90">
        <v>560</v>
      </c>
      <c r="J33" s="180" t="s">
        <v>414</v>
      </c>
      <c r="K33" s="181"/>
      <c r="L33" s="182"/>
      <c r="M33" s="183"/>
      <c r="N33" s="67"/>
      <c r="O33" s="67"/>
      <c r="P33" s="99">
        <v>4800</v>
      </c>
      <c r="Q33" s="93">
        <v>9600</v>
      </c>
      <c r="R33" s="93"/>
      <c r="S33" s="67"/>
      <c r="T33" s="184"/>
      <c r="U33" s="99">
        <v>1680</v>
      </c>
      <c r="V33" s="93">
        <v>6720</v>
      </c>
      <c r="W33" s="93"/>
      <c r="X33" s="69" t="s">
        <v>402</v>
      </c>
    </row>
    <row r="34" spans="1:24">
      <c r="A34" s="148"/>
      <c r="B34" s="146" t="s">
        <v>413</v>
      </c>
      <c r="C34" s="87"/>
      <c r="D34" s="89" t="s">
        <v>38</v>
      </c>
      <c r="E34" s="87">
        <v>5</v>
      </c>
      <c r="F34" s="87"/>
      <c r="G34" s="90">
        <v>800</v>
      </c>
      <c r="H34" s="90"/>
      <c r="I34" s="90">
        <v>560</v>
      </c>
      <c r="J34" s="180" t="s">
        <v>416</v>
      </c>
      <c r="K34" s="181"/>
      <c r="L34" s="182"/>
      <c r="M34" s="183"/>
      <c r="N34" s="67"/>
      <c r="O34" s="67"/>
      <c r="P34" s="99"/>
      <c r="Q34" s="93"/>
      <c r="R34" s="93"/>
      <c r="S34" s="67"/>
      <c r="T34" s="184"/>
      <c r="U34" s="99"/>
      <c r="V34" s="93"/>
      <c r="W34" s="93"/>
      <c r="X34" s="69" t="s">
        <v>402</v>
      </c>
    </row>
    <row r="35" spans="1:24">
      <c r="A35" s="148"/>
      <c r="B35" s="146" t="s">
        <v>418</v>
      </c>
      <c r="C35" s="87"/>
      <c r="D35" s="89" t="s">
        <v>38</v>
      </c>
      <c r="E35" s="87">
        <v>5</v>
      </c>
      <c r="F35" s="87"/>
      <c r="G35" s="90"/>
      <c r="H35" s="90"/>
      <c r="I35" s="90"/>
      <c r="J35" s="180"/>
      <c r="K35" s="181"/>
      <c r="L35" s="182"/>
      <c r="M35" s="183"/>
      <c r="N35" s="67"/>
      <c r="O35" s="67"/>
      <c r="P35" s="99"/>
      <c r="Q35" s="93"/>
      <c r="R35" s="93"/>
      <c r="S35" s="67"/>
      <c r="T35" s="184"/>
      <c r="U35" s="99"/>
      <c r="V35" s="93"/>
      <c r="W35" s="93"/>
      <c r="X35" s="69" t="s">
        <v>419</v>
      </c>
    </row>
    <row r="36" spans="1:23">
      <c r="A36" s="148">
        <v>19</v>
      </c>
      <c r="B36" s="149" t="s">
        <v>43</v>
      </c>
      <c r="C36" s="74">
        <v>18975814393</v>
      </c>
      <c r="D36" s="75" t="s">
        <v>38</v>
      </c>
      <c r="E36" s="74">
        <v>4</v>
      </c>
      <c r="F36" s="74"/>
      <c r="G36" s="78">
        <v>800</v>
      </c>
      <c r="H36" s="78"/>
      <c r="I36" s="78">
        <v>560</v>
      </c>
      <c r="J36" s="166" t="s">
        <v>420</v>
      </c>
      <c r="K36" s="167"/>
      <c r="L36" s="168"/>
      <c r="M36" s="76">
        <f>账面押金!G240</f>
        <v>3200</v>
      </c>
      <c r="N36" s="69" t="s">
        <v>421</v>
      </c>
      <c r="O36" s="193">
        <f>-2400</f>
        <v>-2400</v>
      </c>
      <c r="P36" s="99">
        <v>2400</v>
      </c>
      <c r="Q36" s="93">
        <v>9600</v>
      </c>
      <c r="R36" s="99">
        <v>4800</v>
      </c>
      <c r="S36" s="69" t="s">
        <v>421</v>
      </c>
      <c r="T36" s="193">
        <v>-1680</v>
      </c>
      <c r="U36" s="99">
        <f>2*1680</f>
        <v>3360</v>
      </c>
      <c r="V36" s="93">
        <v>6720</v>
      </c>
      <c r="W36" s="99">
        <v>1680</v>
      </c>
    </row>
    <row r="37" spans="1:23">
      <c r="A37" s="148"/>
      <c r="B37" s="149" t="s">
        <v>422</v>
      </c>
      <c r="C37" s="74"/>
      <c r="D37" s="75" t="s">
        <v>38</v>
      </c>
      <c r="E37" s="74">
        <v>6</v>
      </c>
      <c r="F37" s="74"/>
      <c r="G37" s="78">
        <v>800</v>
      </c>
      <c r="H37" s="78"/>
      <c r="I37" s="78">
        <v>560</v>
      </c>
      <c r="J37" s="166" t="s">
        <v>423</v>
      </c>
      <c r="K37" s="167"/>
      <c r="L37" s="168"/>
      <c r="M37" s="76"/>
      <c r="P37" s="99"/>
      <c r="Q37" s="99"/>
      <c r="R37" s="93">
        <v>7200</v>
      </c>
      <c r="U37" s="99"/>
      <c r="V37" s="99"/>
      <c r="W37" s="93">
        <v>5040</v>
      </c>
    </row>
    <row r="38" ht="14.1" customHeight="1" spans="1:24">
      <c r="A38" s="148">
        <v>20</v>
      </c>
      <c r="B38" s="160" t="s">
        <v>44</v>
      </c>
      <c r="C38" s="74">
        <v>13974980344</v>
      </c>
      <c r="D38" s="75" t="s">
        <v>38</v>
      </c>
      <c r="E38" s="74">
        <v>7</v>
      </c>
      <c r="F38" s="74"/>
      <c r="G38" s="78">
        <v>800</v>
      </c>
      <c r="H38" s="78"/>
      <c r="I38" s="78">
        <v>560</v>
      </c>
      <c r="J38" s="166" t="s">
        <v>424</v>
      </c>
      <c r="K38" s="167"/>
      <c r="L38" s="168"/>
      <c r="M38" s="76"/>
      <c r="P38" s="99">
        <v>2400</v>
      </c>
      <c r="Q38" s="93">
        <v>13600</v>
      </c>
      <c r="R38" s="92"/>
      <c r="U38" s="99">
        <v>1680</v>
      </c>
      <c r="V38" s="93">
        <v>9520</v>
      </c>
      <c r="W38" s="92"/>
      <c r="X38" s="69" t="s">
        <v>425</v>
      </c>
    </row>
    <row r="39" ht="11.1" customHeight="1" spans="1:23">
      <c r="A39" s="148"/>
      <c r="B39" s="160" t="s">
        <v>426</v>
      </c>
      <c r="C39" s="74"/>
      <c r="D39" s="75" t="s">
        <v>38</v>
      </c>
      <c r="E39" s="74">
        <v>7</v>
      </c>
      <c r="F39" s="74"/>
      <c r="G39" s="78">
        <v>800</v>
      </c>
      <c r="H39" s="78"/>
      <c r="I39" s="78">
        <f>560</f>
        <v>560</v>
      </c>
      <c r="J39" s="166" t="s">
        <v>427</v>
      </c>
      <c r="K39" s="167"/>
      <c r="L39" s="168"/>
      <c r="M39" s="76">
        <v>3200</v>
      </c>
      <c r="N39" s="69" t="s">
        <v>428</v>
      </c>
      <c r="O39" s="72">
        <f>P39/3*2</f>
        <v>1600</v>
      </c>
      <c r="P39" s="99">
        <v>2400</v>
      </c>
      <c r="Q39" s="93"/>
      <c r="R39" s="93"/>
      <c r="S39" s="69" t="s">
        <v>428</v>
      </c>
      <c r="T39" s="72">
        <f>-U39/3*2</f>
        <v>-1120</v>
      </c>
      <c r="U39" s="99">
        <f>3360/2</f>
        <v>1680</v>
      </c>
      <c r="V39" s="93"/>
      <c r="W39" s="93"/>
    </row>
    <row r="40" spans="1:23">
      <c r="A40" s="148"/>
      <c r="B40" s="136" t="s">
        <v>429</v>
      </c>
      <c r="C40" s="74"/>
      <c r="D40" s="75" t="s">
        <v>38</v>
      </c>
      <c r="E40" s="74">
        <v>8</v>
      </c>
      <c r="F40" s="74"/>
      <c r="G40" s="78">
        <v>800</v>
      </c>
      <c r="H40" s="78"/>
      <c r="I40" s="78">
        <v>560</v>
      </c>
      <c r="J40" s="166" t="s">
        <v>430</v>
      </c>
      <c r="K40" s="167"/>
      <c r="L40" s="168"/>
      <c r="M40" s="76"/>
      <c r="P40" s="92"/>
      <c r="Q40" s="93"/>
      <c r="R40" s="92">
        <v>7200</v>
      </c>
      <c r="U40" s="92"/>
      <c r="V40" s="93"/>
      <c r="W40" s="92">
        <v>5040</v>
      </c>
    </row>
    <row r="41" ht="11.1" customHeight="1" spans="1:24">
      <c r="A41" s="148"/>
      <c r="B41" s="160" t="s">
        <v>44</v>
      </c>
      <c r="C41" s="74">
        <v>13974980344</v>
      </c>
      <c r="D41" s="75" t="s">
        <v>38</v>
      </c>
      <c r="E41" s="74">
        <v>8</v>
      </c>
      <c r="F41" s="74"/>
      <c r="G41" s="78">
        <v>1600</v>
      </c>
      <c r="H41" s="78"/>
      <c r="I41" s="78">
        <v>1120</v>
      </c>
      <c r="J41" s="166" t="s">
        <v>398</v>
      </c>
      <c r="K41" s="167"/>
      <c r="L41" s="168"/>
      <c r="M41" s="76"/>
      <c r="P41" s="99"/>
      <c r="Q41" s="93"/>
      <c r="R41" s="93">
        <v>14400</v>
      </c>
      <c r="U41" s="99"/>
      <c r="V41" s="93"/>
      <c r="W41" s="93">
        <v>10080</v>
      </c>
      <c r="X41" s="69" t="s">
        <v>431</v>
      </c>
    </row>
    <row r="42" spans="1:24">
      <c r="A42" s="148"/>
      <c r="B42" s="149" t="s">
        <v>37</v>
      </c>
      <c r="C42" s="74">
        <v>15362159557</v>
      </c>
      <c r="D42" s="75" t="s">
        <v>38</v>
      </c>
      <c r="E42" s="74">
        <v>8</v>
      </c>
      <c r="F42" s="74"/>
      <c r="G42" s="78">
        <v>1600</v>
      </c>
      <c r="H42" s="78"/>
      <c r="I42" s="78">
        <v>1120</v>
      </c>
      <c r="J42" s="166" t="s">
        <v>432</v>
      </c>
      <c r="K42" s="167"/>
      <c r="L42" s="168"/>
      <c r="M42" s="76"/>
      <c r="P42" s="92">
        <v>3200</v>
      </c>
      <c r="Q42" s="93">
        <v>14400</v>
      </c>
      <c r="R42" s="92"/>
      <c r="U42" s="92">
        <v>2240</v>
      </c>
      <c r="V42" s="93">
        <v>10080</v>
      </c>
      <c r="W42" s="92"/>
      <c r="X42" s="69" t="s">
        <v>433</v>
      </c>
    </row>
    <row r="43" spans="1:24">
      <c r="A43" s="148"/>
      <c r="B43" s="161" t="s">
        <v>434</v>
      </c>
      <c r="C43" s="79">
        <v>13787486116</v>
      </c>
      <c r="D43" s="81" t="s">
        <v>38</v>
      </c>
      <c r="E43" s="79">
        <v>8</v>
      </c>
      <c r="F43" s="79"/>
      <c r="G43" s="82">
        <v>1600</v>
      </c>
      <c r="H43" s="82"/>
      <c r="I43" s="82">
        <v>1120</v>
      </c>
      <c r="J43" s="194" t="s">
        <v>435</v>
      </c>
      <c r="K43" s="195"/>
      <c r="L43" s="196"/>
      <c r="M43" s="197"/>
      <c r="N43" s="65"/>
      <c r="O43" s="65"/>
      <c r="P43" s="94"/>
      <c r="Q43" s="94"/>
      <c r="R43" s="94"/>
      <c r="S43" s="65"/>
      <c r="T43" s="203"/>
      <c r="U43" s="94"/>
      <c r="V43" s="94"/>
      <c r="W43" s="94"/>
      <c r="X43" s="69" t="s">
        <v>436</v>
      </c>
    </row>
    <row r="44" ht="11.1" customHeight="1" spans="1:23">
      <c r="A44" s="148"/>
      <c r="B44" s="160" t="s">
        <v>426</v>
      </c>
      <c r="C44" s="74"/>
      <c r="D44" s="75" t="s">
        <v>38</v>
      </c>
      <c r="E44" s="74">
        <v>9</v>
      </c>
      <c r="F44" s="74"/>
      <c r="G44" s="78">
        <v>800</v>
      </c>
      <c r="H44" s="78"/>
      <c r="I44" s="78">
        <f>560</f>
        <v>560</v>
      </c>
      <c r="J44" s="166" t="s">
        <v>427</v>
      </c>
      <c r="K44" s="167"/>
      <c r="L44" s="168"/>
      <c r="M44" s="76">
        <v>3200</v>
      </c>
      <c r="N44" s="69" t="s">
        <v>428</v>
      </c>
      <c r="O44" s="72">
        <f>P44/3*2</f>
        <v>1600</v>
      </c>
      <c r="P44" s="99">
        <v>2400</v>
      </c>
      <c r="Q44" s="93"/>
      <c r="R44" s="93"/>
      <c r="S44" s="69" t="s">
        <v>428</v>
      </c>
      <c r="T44" s="72">
        <f>-U44/3*2</f>
        <v>-1120</v>
      </c>
      <c r="U44" s="99">
        <f>3360/2</f>
        <v>1680</v>
      </c>
      <c r="V44" s="93"/>
      <c r="W44" s="93"/>
    </row>
    <row r="45" spans="1:24">
      <c r="A45" s="148">
        <v>21</v>
      </c>
      <c r="B45" s="160" t="s">
        <v>45</v>
      </c>
      <c r="C45" s="74">
        <v>82287711</v>
      </c>
      <c r="D45" s="75" t="s">
        <v>38</v>
      </c>
      <c r="E45" s="74">
        <v>9</v>
      </c>
      <c r="F45" s="74"/>
      <c r="G45" s="78">
        <v>800</v>
      </c>
      <c r="H45" s="78"/>
      <c r="I45" s="78">
        <v>560</v>
      </c>
      <c r="J45" s="166" t="s">
        <v>437</v>
      </c>
      <c r="K45" s="167"/>
      <c r="L45" s="168"/>
      <c r="M45" s="76"/>
      <c r="P45" s="99">
        <v>2400</v>
      </c>
      <c r="Q45" s="93">
        <v>9600</v>
      </c>
      <c r="R45" s="92"/>
      <c r="U45" s="99">
        <f>560+1680</f>
        <v>2240</v>
      </c>
      <c r="V45" s="93">
        <v>6720</v>
      </c>
      <c r="W45" s="92"/>
      <c r="X45" s="69" t="s">
        <v>438</v>
      </c>
    </row>
    <row r="46" spans="1:23">
      <c r="A46" s="148"/>
      <c r="B46" s="160" t="s">
        <v>45</v>
      </c>
      <c r="C46" s="74">
        <v>82287711</v>
      </c>
      <c r="D46" s="75" t="s">
        <v>38</v>
      </c>
      <c r="E46" s="74">
        <v>7.9</v>
      </c>
      <c r="F46" s="74"/>
      <c r="G46" s="78">
        <v>1600</v>
      </c>
      <c r="H46" s="78"/>
      <c r="I46" s="78">
        <v>1120</v>
      </c>
      <c r="J46" s="166" t="s">
        <v>439</v>
      </c>
      <c r="K46" s="167"/>
      <c r="L46" s="168"/>
      <c r="M46" s="76"/>
      <c r="P46" s="99"/>
      <c r="Q46" s="93"/>
      <c r="R46" s="93">
        <v>19200</v>
      </c>
      <c r="U46" s="99"/>
      <c r="V46" s="93"/>
      <c r="W46" s="93">
        <v>13440</v>
      </c>
    </row>
    <row r="47" spans="1:23">
      <c r="A47" s="148"/>
      <c r="B47" s="149" t="s">
        <v>43</v>
      </c>
      <c r="C47" s="74">
        <v>18975814393</v>
      </c>
      <c r="D47" s="75" t="s">
        <v>38</v>
      </c>
      <c r="E47" s="74">
        <v>18</v>
      </c>
      <c r="F47" s="74"/>
      <c r="G47" s="78">
        <v>700</v>
      </c>
      <c r="H47" s="78"/>
      <c r="I47" s="78">
        <v>510</v>
      </c>
      <c r="J47" s="166" t="s">
        <v>440</v>
      </c>
      <c r="K47" s="167"/>
      <c r="L47" s="168"/>
      <c r="M47" s="76">
        <f>账面押金!G252</f>
        <v>2800</v>
      </c>
      <c r="N47" s="69" t="s">
        <v>441</v>
      </c>
      <c r="O47" s="72">
        <f>-G47*5</f>
        <v>-3500</v>
      </c>
      <c r="P47" s="99">
        <v>2100</v>
      </c>
      <c r="Q47" s="93">
        <v>8400</v>
      </c>
      <c r="R47" s="92"/>
      <c r="S47" s="69" t="s">
        <v>441</v>
      </c>
      <c r="T47" s="72">
        <f>-I47*5</f>
        <v>-2550</v>
      </c>
      <c r="U47" s="99">
        <f>1530*2</f>
        <v>3060</v>
      </c>
      <c r="V47" s="93">
        <v>6120</v>
      </c>
      <c r="W47" s="92"/>
    </row>
    <row r="48" spans="1:23">
      <c r="A48" s="148">
        <v>18</v>
      </c>
      <c r="B48" s="149" t="s">
        <v>42</v>
      </c>
      <c r="C48" s="74">
        <v>13807319731</v>
      </c>
      <c r="D48" s="75" t="s">
        <v>38</v>
      </c>
      <c r="E48" s="74">
        <v>6</v>
      </c>
      <c r="F48" s="74"/>
      <c r="G48" s="78">
        <v>800</v>
      </c>
      <c r="H48" s="78"/>
      <c r="I48" s="78">
        <v>560</v>
      </c>
      <c r="J48" s="166" t="s">
        <v>442</v>
      </c>
      <c r="K48" s="167"/>
      <c r="L48" s="168"/>
      <c r="M48" s="76">
        <f>账面押金!G229</f>
        <v>3200</v>
      </c>
      <c r="P48" s="99">
        <v>2400</v>
      </c>
      <c r="Q48" s="99">
        <v>7200</v>
      </c>
      <c r="R48" s="92"/>
      <c r="U48" s="99">
        <v>3360</v>
      </c>
      <c r="V48" s="99">
        <v>5040</v>
      </c>
      <c r="W48" s="92"/>
    </row>
    <row r="49" spans="1:23">
      <c r="A49" s="148"/>
      <c r="B49" s="149" t="s">
        <v>37</v>
      </c>
      <c r="C49" s="74">
        <v>15362159557</v>
      </c>
      <c r="D49" s="75" t="s">
        <v>38</v>
      </c>
      <c r="E49" s="74">
        <v>10</v>
      </c>
      <c r="F49" s="74"/>
      <c r="G49" s="78">
        <v>800</v>
      </c>
      <c r="H49" s="78"/>
      <c r="I49" s="78">
        <v>560</v>
      </c>
      <c r="J49" s="166" t="s">
        <v>443</v>
      </c>
      <c r="K49" s="167"/>
      <c r="L49" s="168"/>
      <c r="M49" s="76"/>
      <c r="P49" s="92"/>
      <c r="Q49" s="93">
        <v>7200</v>
      </c>
      <c r="R49" s="92">
        <v>2400</v>
      </c>
      <c r="U49" s="92"/>
      <c r="V49" s="93">
        <v>5040</v>
      </c>
      <c r="W49" s="92">
        <v>1680</v>
      </c>
    </row>
    <row r="50" spans="1:23">
      <c r="A50" s="148"/>
      <c r="B50" s="149" t="s">
        <v>444</v>
      </c>
      <c r="C50" s="74"/>
      <c r="D50" s="75" t="s">
        <v>38</v>
      </c>
      <c r="E50" s="74">
        <v>10</v>
      </c>
      <c r="F50" s="74"/>
      <c r="G50" s="78">
        <v>800</v>
      </c>
      <c r="H50" s="78"/>
      <c r="I50" s="78">
        <v>560</v>
      </c>
      <c r="J50" s="166" t="s">
        <v>443</v>
      </c>
      <c r="K50" s="167"/>
      <c r="L50" s="168"/>
      <c r="M50" s="76"/>
      <c r="P50" s="92"/>
      <c r="Q50" s="93"/>
      <c r="R50" s="92"/>
      <c r="U50" s="92"/>
      <c r="V50" s="93"/>
      <c r="W50" s="92"/>
    </row>
    <row r="51" spans="1:24">
      <c r="A51" s="148"/>
      <c r="B51" s="149" t="s">
        <v>444</v>
      </c>
      <c r="C51" s="74"/>
      <c r="D51" s="75" t="s">
        <v>38</v>
      </c>
      <c r="E51" s="74">
        <v>10.12</v>
      </c>
      <c r="F51" s="74"/>
      <c r="G51" s="78">
        <v>1600</v>
      </c>
      <c r="H51" s="78"/>
      <c r="I51" s="78">
        <v>1120</v>
      </c>
      <c r="J51" s="166"/>
      <c r="K51" s="167"/>
      <c r="L51" s="168"/>
      <c r="M51" s="76"/>
      <c r="P51" s="92">
        <v>7200</v>
      </c>
      <c r="Q51" s="93"/>
      <c r="R51" s="92"/>
      <c r="U51" s="92">
        <v>5040</v>
      </c>
      <c r="V51" s="93"/>
      <c r="W51" s="92"/>
      <c r="X51" s="69" t="s">
        <v>445</v>
      </c>
    </row>
    <row r="52" spans="1:23">
      <c r="A52" s="148"/>
      <c r="B52" s="149" t="s">
        <v>446</v>
      </c>
      <c r="C52" s="74"/>
      <c r="D52" s="75" t="s">
        <v>38</v>
      </c>
      <c r="E52" s="74">
        <v>15</v>
      </c>
      <c r="F52" s="74"/>
      <c r="G52" s="78">
        <v>700</v>
      </c>
      <c r="H52" s="78"/>
      <c r="I52" s="78">
        <v>510</v>
      </c>
      <c r="J52" s="166" t="s">
        <v>447</v>
      </c>
      <c r="K52" s="167"/>
      <c r="L52" s="168"/>
      <c r="M52" s="76"/>
      <c r="P52" s="99"/>
      <c r="Q52" s="93">
        <v>2800</v>
      </c>
      <c r="R52" s="99">
        <v>2100</v>
      </c>
      <c r="U52" s="99"/>
      <c r="V52" s="93"/>
      <c r="W52" s="99">
        <v>1530</v>
      </c>
    </row>
    <row r="53" spans="1:23">
      <c r="A53" s="148">
        <v>22</v>
      </c>
      <c r="B53" s="160" t="s">
        <v>46</v>
      </c>
      <c r="C53" s="74">
        <v>15874087983</v>
      </c>
      <c r="D53" s="75" t="s">
        <v>38</v>
      </c>
      <c r="E53" s="74">
        <v>11.13</v>
      </c>
      <c r="F53" s="74"/>
      <c r="G53" s="78">
        <v>1600</v>
      </c>
      <c r="H53" s="78"/>
      <c r="I53" s="78">
        <v>1120</v>
      </c>
      <c r="J53" s="166" t="s">
        <v>448</v>
      </c>
      <c r="K53" s="167"/>
      <c r="L53" s="168"/>
      <c r="M53" s="76">
        <f>账面押金!G81</f>
        <v>4800</v>
      </c>
      <c r="P53" s="99">
        <v>4800</v>
      </c>
      <c r="Q53" s="93">
        <v>19200</v>
      </c>
      <c r="R53" s="93">
        <v>19200</v>
      </c>
      <c r="S53" s="69" t="s">
        <v>428</v>
      </c>
      <c r="T53" s="72">
        <f>-U53/6*2</f>
        <v>-2240</v>
      </c>
      <c r="U53" s="99">
        <f>2*3360</f>
        <v>6720</v>
      </c>
      <c r="V53" s="93">
        <v>13440</v>
      </c>
      <c r="W53" s="93">
        <v>13440</v>
      </c>
    </row>
    <row r="54" spans="1:24">
      <c r="A54" s="148">
        <v>23</v>
      </c>
      <c r="B54" s="160" t="s">
        <v>47</v>
      </c>
      <c r="C54" s="74">
        <v>15973190308</v>
      </c>
      <c r="D54" s="75" t="s">
        <v>38</v>
      </c>
      <c r="E54" s="74">
        <v>12</v>
      </c>
      <c r="F54" s="74"/>
      <c r="G54" s="78">
        <v>800</v>
      </c>
      <c r="H54" s="78"/>
      <c r="I54" s="78">
        <v>560</v>
      </c>
      <c r="J54" s="166" t="s">
        <v>449</v>
      </c>
      <c r="K54" s="167"/>
      <c r="L54" s="168"/>
      <c r="M54" s="76"/>
      <c r="P54" s="99"/>
      <c r="Q54" s="93">
        <v>9600</v>
      </c>
      <c r="R54" s="93">
        <v>9300</v>
      </c>
      <c r="U54" s="99">
        <v>1680</v>
      </c>
      <c r="V54" s="93">
        <v>6720</v>
      </c>
      <c r="W54" s="93">
        <v>6570</v>
      </c>
      <c r="X54" s="69" t="s">
        <v>402</v>
      </c>
    </row>
    <row r="55" spans="1:24">
      <c r="A55" s="148">
        <v>24</v>
      </c>
      <c r="B55" s="160" t="s">
        <v>48</v>
      </c>
      <c r="C55" s="74">
        <v>18570387166</v>
      </c>
      <c r="D55" s="75" t="s">
        <v>38</v>
      </c>
      <c r="E55" s="74">
        <v>14</v>
      </c>
      <c r="F55" s="74"/>
      <c r="G55" s="78">
        <v>800</v>
      </c>
      <c r="H55" s="78"/>
      <c r="I55" s="78">
        <v>560</v>
      </c>
      <c r="J55" s="166" t="s">
        <v>450</v>
      </c>
      <c r="K55" s="167"/>
      <c r="L55" s="168"/>
      <c r="M55" s="76">
        <f>账面押金!G17</f>
        <v>2400</v>
      </c>
      <c r="P55" s="99">
        <v>4800</v>
      </c>
      <c r="Q55" s="93">
        <v>9600</v>
      </c>
      <c r="R55" s="93">
        <v>9600</v>
      </c>
      <c r="U55" s="99">
        <v>3360</v>
      </c>
      <c r="V55" s="93">
        <v>6720</v>
      </c>
      <c r="W55" s="93">
        <v>6720</v>
      </c>
      <c r="X55" s="69" t="s">
        <v>451</v>
      </c>
    </row>
    <row r="56" spans="1:23">
      <c r="A56" s="148">
        <v>25</v>
      </c>
      <c r="B56" s="160" t="s">
        <v>49</v>
      </c>
      <c r="C56" s="74">
        <v>13807318482</v>
      </c>
      <c r="D56" s="75" t="s">
        <v>38</v>
      </c>
      <c r="E56" s="74">
        <v>17</v>
      </c>
      <c r="F56" s="74"/>
      <c r="G56" s="78"/>
      <c r="H56" s="78"/>
      <c r="I56" s="78"/>
      <c r="J56" s="166"/>
      <c r="K56" s="167"/>
      <c r="L56" s="168"/>
      <c r="M56" s="76"/>
      <c r="P56" s="99">
        <v>4200</v>
      </c>
      <c r="Q56" s="99">
        <v>4200</v>
      </c>
      <c r="R56" s="99">
        <v>8400</v>
      </c>
      <c r="U56" s="99">
        <v>3060</v>
      </c>
      <c r="V56" s="99">
        <v>3060</v>
      </c>
      <c r="W56" s="93">
        <v>16174</v>
      </c>
    </row>
    <row r="57" spans="1:23">
      <c r="A57" s="148">
        <v>26</v>
      </c>
      <c r="B57" s="160" t="s">
        <v>50</v>
      </c>
      <c r="C57" s="74">
        <v>13874917889</v>
      </c>
      <c r="D57" s="75" t="s">
        <v>51</v>
      </c>
      <c r="E57" s="74" t="s">
        <v>52</v>
      </c>
      <c r="F57" s="74" t="s">
        <v>15</v>
      </c>
      <c r="G57" s="78"/>
      <c r="H57" s="78"/>
      <c r="I57" s="78"/>
      <c r="J57" s="166"/>
      <c r="K57" s="167"/>
      <c r="L57" s="168"/>
      <c r="M57" s="76"/>
      <c r="P57" s="92"/>
      <c r="Q57" s="92"/>
      <c r="R57" s="92"/>
      <c r="U57" s="92"/>
      <c r="V57" s="92"/>
      <c r="W57" s="92"/>
    </row>
    <row r="58" spans="1:23">
      <c r="A58" s="148">
        <v>27</v>
      </c>
      <c r="B58" s="160" t="s">
        <v>53</v>
      </c>
      <c r="C58" s="74">
        <v>13975130361</v>
      </c>
      <c r="D58" s="75" t="s">
        <v>54</v>
      </c>
      <c r="E58" s="74"/>
      <c r="F58" s="74" t="s">
        <v>15</v>
      </c>
      <c r="G58" s="78"/>
      <c r="H58" s="78"/>
      <c r="I58" s="78">
        <v>2922</v>
      </c>
      <c r="J58" s="166" t="s">
        <v>452</v>
      </c>
      <c r="K58" s="167"/>
      <c r="L58" s="168"/>
      <c r="M58" s="76"/>
      <c r="P58" s="92"/>
      <c r="Q58" s="92"/>
      <c r="R58" s="92"/>
      <c r="S58" s="65" t="s">
        <v>428</v>
      </c>
      <c r="T58" s="203"/>
      <c r="U58" s="99">
        <f>4383+4383+1534.5</f>
        <v>10300.5</v>
      </c>
      <c r="V58" s="93">
        <v>13149</v>
      </c>
      <c r="W58" s="93">
        <v>13149</v>
      </c>
    </row>
    <row r="59" spans="1:23">
      <c r="A59" s="148"/>
      <c r="B59" s="160" t="s">
        <v>453</v>
      </c>
      <c r="C59" s="74">
        <v>13874917889</v>
      </c>
      <c r="D59" s="75" t="s">
        <v>454</v>
      </c>
      <c r="E59" s="74">
        <v>8.14</v>
      </c>
      <c r="F59" s="74" t="s">
        <v>15</v>
      </c>
      <c r="G59" s="78"/>
      <c r="H59" s="78"/>
      <c r="I59" s="78"/>
      <c r="J59" s="166"/>
      <c r="K59" s="167"/>
      <c r="L59" s="168"/>
      <c r="M59" s="76"/>
      <c r="P59" s="92"/>
      <c r="Q59" s="92"/>
      <c r="R59" s="92"/>
      <c r="S59" s="65" t="s">
        <v>428</v>
      </c>
      <c r="T59" s="203"/>
      <c r="U59" s="99">
        <f>4383+4383+1534.5</f>
        <v>10300.5</v>
      </c>
      <c r="V59" s="93"/>
      <c r="W59" s="93"/>
    </row>
    <row r="60" spans="1:24">
      <c r="A60" s="148">
        <v>28</v>
      </c>
      <c r="B60" s="160" t="s">
        <v>55</v>
      </c>
      <c r="C60" s="74">
        <v>13787169698</v>
      </c>
      <c r="D60" s="75" t="s">
        <v>56</v>
      </c>
      <c r="E60" s="74" t="s">
        <v>455</v>
      </c>
      <c r="F60" s="74"/>
      <c r="G60" s="78">
        <v>2200</v>
      </c>
      <c r="H60" s="78"/>
      <c r="I60" s="78">
        <v>1580</v>
      </c>
      <c r="J60" s="166" t="s">
        <v>456</v>
      </c>
      <c r="K60" s="167"/>
      <c r="L60" s="168" t="s">
        <v>360</v>
      </c>
      <c r="M60" s="76">
        <f>账面押金!G139</f>
        <v>5600</v>
      </c>
      <c r="N60" s="69" t="s">
        <v>363</v>
      </c>
      <c r="O60" s="193">
        <f>G60</f>
        <v>2200</v>
      </c>
      <c r="P60" s="92"/>
      <c r="Q60" s="99"/>
      <c r="R60" s="99"/>
      <c r="S60" s="69" t="s">
        <v>363</v>
      </c>
      <c r="T60" s="72">
        <f>I60</f>
        <v>1580</v>
      </c>
      <c r="U60" s="92"/>
      <c r="V60" s="99"/>
      <c r="W60" s="99"/>
      <c r="X60" s="69" t="s">
        <v>457</v>
      </c>
    </row>
    <row r="61" spans="1:23">
      <c r="A61" s="148">
        <v>28</v>
      </c>
      <c r="B61" s="160" t="s">
        <v>55</v>
      </c>
      <c r="C61" s="74">
        <v>13787169698</v>
      </c>
      <c r="D61" s="75" t="s">
        <v>56</v>
      </c>
      <c r="E61" s="74" t="s">
        <v>458</v>
      </c>
      <c r="F61" s="74"/>
      <c r="G61" s="78">
        <v>2900</v>
      </c>
      <c r="H61" s="78"/>
      <c r="I61" s="78">
        <v>1940</v>
      </c>
      <c r="J61" s="166" t="s">
        <v>459</v>
      </c>
      <c r="K61" s="167"/>
      <c r="L61" s="168"/>
      <c r="M61" s="76"/>
      <c r="P61" s="92"/>
      <c r="Q61" s="99">
        <v>34800</v>
      </c>
      <c r="R61" s="99">
        <v>34800</v>
      </c>
      <c r="U61" s="92"/>
      <c r="V61" s="99">
        <v>23280</v>
      </c>
      <c r="W61" s="99">
        <v>23280</v>
      </c>
    </row>
    <row r="62" spans="1:23">
      <c r="A62" s="148"/>
      <c r="B62" s="160" t="s">
        <v>55</v>
      </c>
      <c r="C62" s="74">
        <v>13787169698</v>
      </c>
      <c r="D62" s="75" t="s">
        <v>56</v>
      </c>
      <c r="E62" s="74">
        <v>3.5</v>
      </c>
      <c r="F62" s="74"/>
      <c r="G62" s="78">
        <v>1600</v>
      </c>
      <c r="H62" s="78"/>
      <c r="I62" s="78">
        <v>1120</v>
      </c>
      <c r="J62" s="166" t="s">
        <v>460</v>
      </c>
      <c r="K62" s="167"/>
      <c r="L62" s="168" t="s">
        <v>461</v>
      </c>
      <c r="M62" s="76"/>
      <c r="N62" s="69" t="s">
        <v>374</v>
      </c>
      <c r="O62" s="193">
        <f>-G62</f>
        <v>-1600</v>
      </c>
      <c r="P62" s="92"/>
      <c r="Q62" s="99">
        <v>19200</v>
      </c>
      <c r="R62" s="99">
        <v>19200</v>
      </c>
      <c r="S62" s="69" t="s">
        <v>374</v>
      </c>
      <c r="T62" s="72">
        <f>-I62</f>
        <v>-1120</v>
      </c>
      <c r="U62" s="92"/>
      <c r="V62" s="99">
        <v>13440</v>
      </c>
      <c r="W62" s="99">
        <v>13440</v>
      </c>
    </row>
    <row r="63" spans="1:24">
      <c r="A63" s="148">
        <v>29</v>
      </c>
      <c r="B63" s="160" t="s">
        <v>58</v>
      </c>
      <c r="C63" s="74">
        <v>13207316989</v>
      </c>
      <c r="D63" s="75" t="s">
        <v>56</v>
      </c>
      <c r="E63" s="74">
        <v>4.6</v>
      </c>
      <c r="F63" s="74"/>
      <c r="G63" s="78">
        <v>1600</v>
      </c>
      <c r="H63" s="78"/>
      <c r="I63" s="78">
        <v>1120</v>
      </c>
      <c r="J63" s="166" t="s">
        <v>462</v>
      </c>
      <c r="K63" s="167"/>
      <c r="L63" s="168" t="s">
        <v>463</v>
      </c>
      <c r="M63" s="76"/>
      <c r="P63" s="99">
        <f>2000+4800</f>
        <v>6800</v>
      </c>
      <c r="Q63" s="93">
        <v>9600</v>
      </c>
      <c r="R63" s="93">
        <v>19200</v>
      </c>
      <c r="U63" s="99">
        <v>4880</v>
      </c>
      <c r="V63" s="93">
        <v>6720</v>
      </c>
      <c r="W63" s="93">
        <v>13440</v>
      </c>
      <c r="X63" s="69" t="s">
        <v>464</v>
      </c>
    </row>
    <row r="64" spans="1:23">
      <c r="A64" s="148">
        <v>29</v>
      </c>
      <c r="B64" s="160" t="s">
        <v>58</v>
      </c>
      <c r="C64" s="74">
        <v>13207316989</v>
      </c>
      <c r="D64" s="75" t="s">
        <v>56</v>
      </c>
      <c r="E64" s="74">
        <v>6</v>
      </c>
      <c r="F64" s="74"/>
      <c r="G64" s="78">
        <v>800</v>
      </c>
      <c r="H64" s="78"/>
      <c r="I64" s="78">
        <v>560</v>
      </c>
      <c r="J64" s="166" t="s">
        <v>465</v>
      </c>
      <c r="K64" s="167"/>
      <c r="L64" s="168" t="s">
        <v>463</v>
      </c>
      <c r="M64" s="76"/>
      <c r="N64" s="69" t="s">
        <v>466</v>
      </c>
      <c r="O64" s="72">
        <f>-G64*2</f>
        <v>-1600</v>
      </c>
      <c r="P64" s="99"/>
      <c r="Q64" s="93"/>
      <c r="R64" s="93"/>
      <c r="S64" s="69" t="s">
        <v>466</v>
      </c>
      <c r="T64" s="72">
        <f>-I64*2</f>
        <v>-1120</v>
      </c>
      <c r="U64" s="99"/>
      <c r="V64" s="93"/>
      <c r="W64" s="93"/>
    </row>
    <row r="65" spans="1:23">
      <c r="A65" s="148"/>
      <c r="B65" s="160" t="s">
        <v>467</v>
      </c>
      <c r="C65" s="74">
        <v>15084886842</v>
      </c>
      <c r="D65" s="75" t="s">
        <v>56</v>
      </c>
      <c r="E65" s="74">
        <v>4</v>
      </c>
      <c r="F65" s="74"/>
      <c r="G65" s="78">
        <f>2400/3</f>
        <v>800</v>
      </c>
      <c r="H65" s="78"/>
      <c r="I65" s="78">
        <f>1680/3</f>
        <v>560</v>
      </c>
      <c r="J65" s="166" t="s">
        <v>468</v>
      </c>
      <c r="K65" s="167"/>
      <c r="L65" s="168" t="s">
        <v>469</v>
      </c>
      <c r="M65" s="76">
        <f>账面押金!G323</f>
        <v>3200</v>
      </c>
      <c r="N65" s="69" t="s">
        <v>428</v>
      </c>
      <c r="O65" s="72">
        <f>-P65/3*2</f>
        <v>-1600</v>
      </c>
      <c r="P65" s="99">
        <v>2400</v>
      </c>
      <c r="Q65" s="93"/>
      <c r="R65" s="93"/>
      <c r="S65" s="69" t="s">
        <v>428</v>
      </c>
      <c r="T65" s="72">
        <f>-U65/3*2</f>
        <v>-1120</v>
      </c>
      <c r="U65" s="99">
        <v>1680</v>
      </c>
      <c r="V65" s="93"/>
      <c r="W65" s="93"/>
    </row>
    <row r="66" spans="1:23">
      <c r="A66" s="148">
        <v>30</v>
      </c>
      <c r="B66" s="160" t="s">
        <v>59</v>
      </c>
      <c r="C66" s="74">
        <v>13975155618</v>
      </c>
      <c r="D66" s="75" t="s">
        <v>56</v>
      </c>
      <c r="E66" s="74">
        <v>8</v>
      </c>
      <c r="F66" s="74"/>
      <c r="G66" s="78">
        <v>1600</v>
      </c>
      <c r="H66" s="78"/>
      <c r="I66" s="78">
        <v>1120</v>
      </c>
      <c r="J66" s="166" t="s">
        <v>359</v>
      </c>
      <c r="K66" s="167"/>
      <c r="L66" s="168" t="s">
        <v>470</v>
      </c>
      <c r="M66" s="76">
        <f>账面押金!G85</f>
        <v>4800</v>
      </c>
      <c r="P66" s="99">
        <v>9600</v>
      </c>
      <c r="Q66" s="93">
        <v>14400</v>
      </c>
      <c r="R66" s="92"/>
      <c r="U66" s="99">
        <v>6720</v>
      </c>
      <c r="V66" s="92"/>
      <c r="W66" s="93">
        <v>13440</v>
      </c>
    </row>
    <row r="67" spans="1:23">
      <c r="A67" s="148"/>
      <c r="B67" s="160" t="s">
        <v>471</v>
      </c>
      <c r="C67" s="74"/>
      <c r="D67" s="75" t="s">
        <v>56</v>
      </c>
      <c r="E67" s="74">
        <v>8</v>
      </c>
      <c r="F67" s="74"/>
      <c r="G67" s="78">
        <v>1600</v>
      </c>
      <c r="H67" s="78"/>
      <c r="I67" s="78">
        <v>1120</v>
      </c>
      <c r="J67" s="166" t="s">
        <v>376</v>
      </c>
      <c r="K67" s="167"/>
      <c r="L67" s="168"/>
      <c r="M67" s="76"/>
      <c r="P67" s="99"/>
      <c r="Q67" s="93"/>
      <c r="R67" s="93">
        <v>19200</v>
      </c>
      <c r="U67" s="99"/>
      <c r="V67" s="93">
        <v>10080</v>
      </c>
      <c r="W67" s="93"/>
    </row>
    <row r="68" ht="12.95" customHeight="1" spans="1:23">
      <c r="A68" s="148">
        <v>31</v>
      </c>
      <c r="B68" s="160" t="s">
        <v>60</v>
      </c>
      <c r="C68" s="74">
        <v>13975155618</v>
      </c>
      <c r="D68" s="75" t="s">
        <v>56</v>
      </c>
      <c r="E68" s="74">
        <v>12</v>
      </c>
      <c r="F68" s="74"/>
      <c r="G68" s="78">
        <v>800</v>
      </c>
      <c r="H68" s="78"/>
      <c r="I68" s="78">
        <v>560</v>
      </c>
      <c r="J68" s="166" t="s">
        <v>472</v>
      </c>
      <c r="K68" s="167"/>
      <c r="L68" s="168"/>
      <c r="M68" s="76"/>
      <c r="P68" s="99">
        <v>4800</v>
      </c>
      <c r="Q68" s="93">
        <v>9600</v>
      </c>
      <c r="R68" s="93">
        <v>9600</v>
      </c>
      <c r="U68" s="99">
        <f>2*1680</f>
        <v>3360</v>
      </c>
      <c r="V68" s="93">
        <v>6720</v>
      </c>
      <c r="W68" s="93">
        <v>6720</v>
      </c>
    </row>
    <row r="69" spans="1:23">
      <c r="A69" s="148">
        <v>32</v>
      </c>
      <c r="B69" s="160" t="s">
        <v>61</v>
      </c>
      <c r="C69" s="74">
        <v>13907488001</v>
      </c>
      <c r="D69" s="75" t="s">
        <v>56</v>
      </c>
      <c r="E69" s="74" t="s">
        <v>473</v>
      </c>
      <c r="F69" s="74"/>
      <c r="G69" s="78">
        <v>2400</v>
      </c>
      <c r="H69" s="78"/>
      <c r="I69" s="78">
        <v>1680</v>
      </c>
      <c r="J69" s="166" t="s">
        <v>459</v>
      </c>
      <c r="K69" s="167"/>
      <c r="L69" s="168"/>
      <c r="M69" s="76"/>
      <c r="P69" s="93">
        <v>14400</v>
      </c>
      <c r="Q69" s="93">
        <v>28800</v>
      </c>
      <c r="R69" s="93">
        <v>28800</v>
      </c>
      <c r="U69" s="93">
        <v>10080</v>
      </c>
      <c r="V69" s="93">
        <v>20160</v>
      </c>
      <c r="W69" s="93">
        <v>20160</v>
      </c>
    </row>
    <row r="70" spans="1:23">
      <c r="A70" s="148"/>
      <c r="B70" s="160" t="s">
        <v>61</v>
      </c>
      <c r="C70" s="74">
        <v>13907488001</v>
      </c>
      <c r="D70" s="75" t="s">
        <v>56</v>
      </c>
      <c r="E70" s="74">
        <v>9</v>
      </c>
      <c r="F70" s="74"/>
      <c r="G70" s="78">
        <v>800</v>
      </c>
      <c r="H70" s="78"/>
      <c r="I70" s="78">
        <v>560</v>
      </c>
      <c r="J70" s="166" t="s">
        <v>474</v>
      </c>
      <c r="K70" s="167"/>
      <c r="L70" s="168"/>
      <c r="M70" s="76"/>
      <c r="P70" s="99">
        <v>4800</v>
      </c>
      <c r="Q70" s="99">
        <v>9600</v>
      </c>
      <c r="R70" s="92"/>
      <c r="U70" s="99">
        <v>3360</v>
      </c>
      <c r="V70" s="99">
        <v>6720</v>
      </c>
      <c r="W70" s="92"/>
    </row>
    <row r="71" spans="1:23">
      <c r="A71" s="148"/>
      <c r="B71" s="160" t="s">
        <v>475</v>
      </c>
      <c r="C71" s="74"/>
      <c r="D71" s="75" t="s">
        <v>56</v>
      </c>
      <c r="E71" s="74">
        <v>9</v>
      </c>
      <c r="F71" s="74"/>
      <c r="G71" s="78">
        <v>800</v>
      </c>
      <c r="H71" s="78"/>
      <c r="I71" s="78">
        <v>560</v>
      </c>
      <c r="J71" s="166" t="s">
        <v>476</v>
      </c>
      <c r="K71" s="167"/>
      <c r="L71" s="168"/>
      <c r="M71" s="76"/>
      <c r="P71" s="99"/>
      <c r="Q71" s="99"/>
      <c r="R71" s="92">
        <v>4800</v>
      </c>
      <c r="U71" s="99"/>
      <c r="V71" s="99"/>
      <c r="W71" s="92">
        <v>3360</v>
      </c>
    </row>
    <row r="72" spans="1:23">
      <c r="A72" s="148">
        <v>33</v>
      </c>
      <c r="B72" s="160" t="s">
        <v>61</v>
      </c>
      <c r="C72" s="74"/>
      <c r="D72" s="75" t="s">
        <v>56</v>
      </c>
      <c r="E72" s="74">
        <v>14</v>
      </c>
      <c r="F72" s="74"/>
      <c r="G72" s="78">
        <v>800</v>
      </c>
      <c r="H72" s="78"/>
      <c r="I72" s="78">
        <v>560</v>
      </c>
      <c r="J72" s="166" t="s">
        <v>456</v>
      </c>
      <c r="K72" s="167"/>
      <c r="L72" s="168" t="s">
        <v>469</v>
      </c>
      <c r="M72" s="76">
        <f>账面押金!G324</f>
        <v>3200</v>
      </c>
      <c r="O72" s="72">
        <f>-G72*2</f>
        <v>-1600</v>
      </c>
      <c r="P72" s="92">
        <v>2400</v>
      </c>
      <c r="Q72" s="92"/>
      <c r="R72" s="92"/>
      <c r="T72" s="72">
        <f>-U72/3*2</f>
        <v>-1120</v>
      </c>
      <c r="U72" s="92">
        <v>1680</v>
      </c>
      <c r="V72" s="92"/>
      <c r="W72" s="92"/>
    </row>
    <row r="73" spans="1:23">
      <c r="A73" s="148">
        <v>34</v>
      </c>
      <c r="B73" s="160" t="s">
        <v>64</v>
      </c>
      <c r="C73" s="74">
        <v>13808427349</v>
      </c>
      <c r="D73" s="75" t="s">
        <v>56</v>
      </c>
      <c r="E73" s="74">
        <v>17</v>
      </c>
      <c r="F73" s="74"/>
      <c r="G73" s="78">
        <v>1000</v>
      </c>
      <c r="H73" s="78"/>
      <c r="I73" s="78">
        <v>680</v>
      </c>
      <c r="J73" s="166" t="s">
        <v>477</v>
      </c>
      <c r="K73" s="167"/>
      <c r="L73" s="168" t="s">
        <v>478</v>
      </c>
      <c r="M73" s="76"/>
      <c r="O73" s="72">
        <f>-G73*4.5</f>
        <v>-4500</v>
      </c>
      <c r="P73" s="92">
        <v>6000</v>
      </c>
      <c r="Q73" s="93">
        <v>9000</v>
      </c>
      <c r="R73" s="93">
        <v>7200</v>
      </c>
      <c r="T73" s="72">
        <f>-I73*4.5</f>
        <v>-3060</v>
      </c>
      <c r="U73" s="92">
        <v>4080</v>
      </c>
      <c r="V73" s="93">
        <v>6120</v>
      </c>
      <c r="W73" s="93">
        <v>4320</v>
      </c>
    </row>
    <row r="74" spans="1:24">
      <c r="A74" s="148">
        <v>35</v>
      </c>
      <c r="B74" s="160" t="s">
        <v>65</v>
      </c>
      <c r="C74" s="74">
        <v>13308447531</v>
      </c>
      <c r="D74" s="75" t="s">
        <v>66</v>
      </c>
      <c r="E74" s="74"/>
      <c r="F74" s="74" t="s">
        <v>15</v>
      </c>
      <c r="G74" s="78"/>
      <c r="H74" s="78"/>
      <c r="I74" s="78">
        <v>2860</v>
      </c>
      <c r="J74" s="166" t="s">
        <v>459</v>
      </c>
      <c r="K74" s="167"/>
      <c r="L74" s="168" t="s">
        <v>362</v>
      </c>
      <c r="M74" s="76"/>
      <c r="P74" s="92"/>
      <c r="Q74" s="92"/>
      <c r="R74" s="92"/>
      <c r="U74" s="99">
        <v>17160</v>
      </c>
      <c r="V74" s="93">
        <v>17160</v>
      </c>
      <c r="W74" s="93">
        <v>25806</v>
      </c>
      <c r="X74" s="69" t="s">
        <v>479</v>
      </c>
    </row>
    <row r="75" spans="1:23">
      <c r="A75" s="148">
        <v>36</v>
      </c>
      <c r="B75" s="160" t="s">
        <v>67</v>
      </c>
      <c r="C75" s="74">
        <v>18607319377</v>
      </c>
      <c r="D75" s="75" t="s">
        <v>68</v>
      </c>
      <c r="E75" s="74"/>
      <c r="F75" s="74"/>
      <c r="G75" s="78">
        <f>73728/3</f>
        <v>24576</v>
      </c>
      <c r="H75" s="78">
        <v>250000</v>
      </c>
      <c r="I75" s="78">
        <f>64989/3</f>
        <v>21663</v>
      </c>
      <c r="J75" s="166" t="s">
        <v>480</v>
      </c>
      <c r="K75" s="167"/>
      <c r="L75" s="168" t="s">
        <v>481</v>
      </c>
      <c r="M75" s="76"/>
      <c r="P75" s="92">
        <v>73728</v>
      </c>
      <c r="Q75" s="99">
        <v>73728</v>
      </c>
      <c r="R75" s="99">
        <v>72424</v>
      </c>
      <c r="U75" s="92">
        <v>64989</v>
      </c>
      <c r="V75" s="99">
        <v>64989</v>
      </c>
      <c r="W75" s="99">
        <v>64989</v>
      </c>
    </row>
    <row r="76" spans="1:23">
      <c r="A76" s="148">
        <v>37</v>
      </c>
      <c r="B76" s="160" t="s">
        <v>69</v>
      </c>
      <c r="C76" s="74">
        <v>84321600</v>
      </c>
      <c r="D76" s="75" t="s">
        <v>70</v>
      </c>
      <c r="E76" s="74" t="s">
        <v>71</v>
      </c>
      <c r="F76" s="74"/>
      <c r="G76" s="78">
        <v>3900</v>
      </c>
      <c r="H76" s="78"/>
      <c r="I76" s="78">
        <v>2700</v>
      </c>
      <c r="J76" s="166" t="s">
        <v>482</v>
      </c>
      <c r="K76" s="167"/>
      <c r="L76" s="168" t="s">
        <v>461</v>
      </c>
      <c r="M76" s="76"/>
      <c r="P76" s="99">
        <f>2*11700</f>
        <v>23400</v>
      </c>
      <c r="Q76" s="93">
        <v>46800</v>
      </c>
      <c r="R76" s="93">
        <v>35100</v>
      </c>
      <c r="U76" s="99">
        <f>2*8100</f>
        <v>16200</v>
      </c>
      <c r="V76" s="93">
        <v>32400</v>
      </c>
      <c r="W76" s="93">
        <v>24300</v>
      </c>
    </row>
    <row r="77" spans="1:23">
      <c r="A77" s="148">
        <v>38</v>
      </c>
      <c r="B77" s="160" t="s">
        <v>72</v>
      </c>
      <c r="C77" s="74">
        <v>13366222110</v>
      </c>
      <c r="D77" s="75" t="s">
        <v>70</v>
      </c>
      <c r="E77" s="74">
        <v>2.4</v>
      </c>
      <c r="F77" s="74"/>
      <c r="G77" s="78">
        <v>1500</v>
      </c>
      <c r="H77" s="78"/>
      <c r="I77" s="78">
        <v>1020</v>
      </c>
      <c r="J77" s="166" t="s">
        <v>483</v>
      </c>
      <c r="K77" s="167"/>
      <c r="L77" s="168" t="s">
        <v>484</v>
      </c>
      <c r="M77" s="76"/>
      <c r="P77" s="99">
        <f>2*4500</f>
        <v>9000</v>
      </c>
      <c r="Q77" s="93">
        <v>18000</v>
      </c>
      <c r="R77" s="93">
        <v>18000</v>
      </c>
      <c r="U77" s="99">
        <f>2*3060</f>
        <v>6120</v>
      </c>
      <c r="V77" s="93">
        <v>12240</v>
      </c>
      <c r="W77" s="93">
        <v>12240</v>
      </c>
    </row>
    <row r="78" spans="1:24">
      <c r="A78" s="148"/>
      <c r="B78" s="160" t="s">
        <v>485</v>
      </c>
      <c r="C78" s="74"/>
      <c r="D78" s="75" t="s">
        <v>70</v>
      </c>
      <c r="E78" s="121">
        <v>6.1</v>
      </c>
      <c r="F78" s="74"/>
      <c r="G78" s="78">
        <v>1600</v>
      </c>
      <c r="H78" s="78"/>
      <c r="I78" s="78">
        <v>1120</v>
      </c>
      <c r="J78" s="166" t="s">
        <v>486</v>
      </c>
      <c r="K78" s="167"/>
      <c r="L78" s="168"/>
      <c r="M78" s="76"/>
      <c r="P78" s="99">
        <v>8000</v>
      </c>
      <c r="Q78" s="99">
        <v>4800</v>
      </c>
      <c r="R78" s="93"/>
      <c r="U78" s="99">
        <v>5600</v>
      </c>
      <c r="V78" s="99">
        <v>3360</v>
      </c>
      <c r="W78" s="93"/>
      <c r="X78" s="69" t="s">
        <v>487</v>
      </c>
    </row>
    <row r="79" spans="1:23">
      <c r="A79" s="148"/>
      <c r="B79" s="160" t="s">
        <v>488</v>
      </c>
      <c r="C79" s="74"/>
      <c r="D79" s="75" t="s">
        <v>70</v>
      </c>
      <c r="E79" s="101">
        <v>10</v>
      </c>
      <c r="F79" s="74"/>
      <c r="G79" s="78">
        <v>800</v>
      </c>
      <c r="H79" s="78"/>
      <c r="I79" s="78">
        <v>560</v>
      </c>
      <c r="J79" s="166" t="s">
        <v>489</v>
      </c>
      <c r="K79" s="167"/>
      <c r="L79" s="168"/>
      <c r="M79" s="76"/>
      <c r="P79" s="99"/>
      <c r="Q79" s="99">
        <v>1600</v>
      </c>
      <c r="R79" s="93">
        <v>7200</v>
      </c>
      <c r="U79" s="99"/>
      <c r="V79" s="99">
        <v>1120</v>
      </c>
      <c r="W79" s="93">
        <v>5040</v>
      </c>
    </row>
    <row r="80" spans="1:23">
      <c r="A80" s="148">
        <v>39</v>
      </c>
      <c r="B80" s="160" t="s">
        <v>73</v>
      </c>
      <c r="C80" s="74">
        <v>13077316588</v>
      </c>
      <c r="D80" s="75" t="s">
        <v>70</v>
      </c>
      <c r="E80" s="121">
        <v>6.1</v>
      </c>
      <c r="F80" s="74"/>
      <c r="G80" s="78"/>
      <c r="H80" s="78"/>
      <c r="I80" s="78"/>
      <c r="J80" s="166"/>
      <c r="K80" s="167"/>
      <c r="L80" s="168"/>
      <c r="M80" s="76"/>
      <c r="P80" s="92"/>
      <c r="Q80" s="92"/>
      <c r="R80" s="92"/>
      <c r="U80" s="92"/>
      <c r="V80" s="92"/>
      <c r="W80" s="92"/>
    </row>
    <row r="81" spans="1:23">
      <c r="A81" s="148">
        <v>40</v>
      </c>
      <c r="B81" s="160" t="s">
        <v>74</v>
      </c>
      <c r="C81" s="74">
        <v>82283500</v>
      </c>
      <c r="D81" s="75" t="s">
        <v>70</v>
      </c>
      <c r="E81" s="74" t="s">
        <v>75</v>
      </c>
      <c r="F81" s="74"/>
      <c r="G81" s="78">
        <v>3200</v>
      </c>
      <c r="H81" s="78"/>
      <c r="I81" s="78">
        <v>2240</v>
      </c>
      <c r="J81" s="166" t="s">
        <v>490</v>
      </c>
      <c r="K81" s="167"/>
      <c r="L81" s="168" t="s">
        <v>491</v>
      </c>
      <c r="M81" s="76"/>
      <c r="P81" s="92">
        <v>9600</v>
      </c>
      <c r="Q81" s="93">
        <v>39200</v>
      </c>
      <c r="R81" s="92"/>
      <c r="U81" s="92">
        <v>6720</v>
      </c>
      <c r="V81" s="93">
        <v>27440</v>
      </c>
      <c r="W81" s="92"/>
    </row>
    <row r="82" spans="1:23">
      <c r="A82" s="148"/>
      <c r="B82" s="160" t="s">
        <v>74</v>
      </c>
      <c r="C82" s="74">
        <v>82283500</v>
      </c>
      <c r="D82" s="75" t="s">
        <v>70</v>
      </c>
      <c r="E82" s="74" t="s">
        <v>492</v>
      </c>
      <c r="F82" s="74"/>
      <c r="G82" s="78">
        <v>4000</v>
      </c>
      <c r="H82" s="78"/>
      <c r="I82" s="78">
        <v>2800</v>
      </c>
      <c r="J82" s="166" t="s">
        <v>493</v>
      </c>
      <c r="K82" s="167"/>
      <c r="L82" s="168"/>
      <c r="M82" s="76"/>
      <c r="P82" s="92"/>
      <c r="Q82" s="93"/>
      <c r="R82" s="93">
        <v>36000</v>
      </c>
      <c r="U82" s="92"/>
      <c r="V82" s="93"/>
      <c r="W82" s="93">
        <v>25200</v>
      </c>
    </row>
    <row r="83" spans="1:23">
      <c r="A83" s="148">
        <v>41</v>
      </c>
      <c r="B83" s="160" t="s">
        <v>76</v>
      </c>
      <c r="C83" s="74">
        <v>13973178606</v>
      </c>
      <c r="D83" s="75" t="s">
        <v>70</v>
      </c>
      <c r="E83" s="74">
        <v>11.13</v>
      </c>
      <c r="F83" s="74"/>
      <c r="G83" s="78"/>
      <c r="H83" s="78"/>
      <c r="I83" s="78"/>
      <c r="J83" s="166"/>
      <c r="K83" s="167"/>
      <c r="L83" s="168"/>
      <c r="M83" s="76"/>
      <c r="P83" s="93"/>
      <c r="Q83" s="92"/>
      <c r="R83" s="92"/>
      <c r="U83" s="93"/>
      <c r="V83" s="92"/>
      <c r="W83" s="92"/>
    </row>
    <row r="84" spans="1:23">
      <c r="A84" s="148"/>
      <c r="B84" s="160" t="s">
        <v>494</v>
      </c>
      <c r="C84" s="74"/>
      <c r="D84" s="75" t="s">
        <v>70</v>
      </c>
      <c r="E84" s="74">
        <v>11.13</v>
      </c>
      <c r="F84" s="74"/>
      <c r="G84" s="78">
        <v>1600</v>
      </c>
      <c r="H84" s="78"/>
      <c r="I84" s="78">
        <v>1120</v>
      </c>
      <c r="J84" s="166" t="s">
        <v>486</v>
      </c>
      <c r="K84" s="167"/>
      <c r="L84" s="168"/>
      <c r="M84" s="76"/>
      <c r="P84" s="93"/>
      <c r="Q84" s="99">
        <v>4800</v>
      </c>
      <c r="R84" s="92"/>
      <c r="U84" s="93"/>
      <c r="V84" s="99">
        <v>3360</v>
      </c>
      <c r="W84" s="92"/>
    </row>
    <row r="85" spans="1:23">
      <c r="A85" s="148"/>
      <c r="B85" s="160" t="s">
        <v>495</v>
      </c>
      <c r="C85" s="74"/>
      <c r="D85" s="75" t="s">
        <v>70</v>
      </c>
      <c r="E85" s="74">
        <v>11.13</v>
      </c>
      <c r="F85" s="74"/>
      <c r="G85" s="78">
        <v>1600</v>
      </c>
      <c r="H85" s="78"/>
      <c r="I85" s="78">
        <v>1120</v>
      </c>
      <c r="J85" s="166" t="s">
        <v>496</v>
      </c>
      <c r="K85" s="167"/>
      <c r="L85" s="168" t="s">
        <v>360</v>
      </c>
      <c r="M85" s="76"/>
      <c r="P85" s="93">
        <v>14400</v>
      </c>
      <c r="Q85" s="99"/>
      <c r="R85" s="92"/>
      <c r="U85" s="93">
        <v>10080</v>
      </c>
      <c r="V85" s="99"/>
      <c r="W85" s="92"/>
    </row>
    <row r="86" spans="1:23">
      <c r="A86" s="148"/>
      <c r="B86" s="160" t="s">
        <v>497</v>
      </c>
      <c r="C86" s="74"/>
      <c r="D86" s="75" t="s">
        <v>70</v>
      </c>
      <c r="E86" s="74">
        <v>11</v>
      </c>
      <c r="F86" s="74"/>
      <c r="G86" s="78">
        <v>800</v>
      </c>
      <c r="H86" s="78"/>
      <c r="I86" s="78">
        <v>560</v>
      </c>
      <c r="J86" s="166" t="s">
        <v>498</v>
      </c>
      <c r="K86" s="167"/>
      <c r="L86" s="168"/>
      <c r="M86" s="76"/>
      <c r="P86" s="93"/>
      <c r="Q86" s="99">
        <v>800</v>
      </c>
      <c r="R86" s="92">
        <v>9600</v>
      </c>
      <c r="U86" s="93"/>
      <c r="V86" s="99">
        <v>560</v>
      </c>
      <c r="W86" s="92">
        <v>6720</v>
      </c>
    </row>
    <row r="87" spans="1:23">
      <c r="A87" s="148">
        <v>42</v>
      </c>
      <c r="B87" s="160" t="s">
        <v>499</v>
      </c>
      <c r="C87" s="74"/>
      <c r="D87" s="75" t="s">
        <v>70</v>
      </c>
      <c r="E87" s="74">
        <v>15</v>
      </c>
      <c r="F87" s="74"/>
      <c r="G87" s="78">
        <f>2100/3</f>
        <v>700</v>
      </c>
      <c r="H87" s="78"/>
      <c r="I87" s="78">
        <f>1530/3</f>
        <v>510</v>
      </c>
      <c r="J87" s="166" t="s">
        <v>500</v>
      </c>
      <c r="K87" s="167"/>
      <c r="L87" s="168" t="s">
        <v>501</v>
      </c>
      <c r="M87" s="76">
        <f>账面押金!G326</f>
        <v>2800</v>
      </c>
      <c r="O87" s="193">
        <f>-P87</f>
        <v>-2100</v>
      </c>
      <c r="P87" s="92">
        <v>2100</v>
      </c>
      <c r="Q87" s="92"/>
      <c r="R87" s="92"/>
      <c r="T87" s="72">
        <f>-U87</f>
        <v>-1530</v>
      </c>
      <c r="U87" s="92">
        <v>1530</v>
      </c>
      <c r="V87" s="92"/>
      <c r="W87" s="92"/>
    </row>
    <row r="88" s="65" customFormat="1" spans="1:23">
      <c r="A88" s="204">
        <v>43</v>
      </c>
      <c r="B88" s="205" t="s">
        <v>78</v>
      </c>
      <c r="C88" s="79"/>
      <c r="D88" s="81" t="s">
        <v>79</v>
      </c>
      <c r="E88" s="79" t="s">
        <v>80</v>
      </c>
      <c r="F88" s="79"/>
      <c r="G88" s="82"/>
      <c r="H88" s="82"/>
      <c r="I88" s="82"/>
      <c r="J88" s="194"/>
      <c r="K88" s="195"/>
      <c r="L88" s="196"/>
      <c r="M88" s="197"/>
      <c r="P88" s="94"/>
      <c r="Q88" s="94"/>
      <c r="R88" s="94"/>
      <c r="T88" s="203"/>
      <c r="U88" s="94"/>
      <c r="V88" s="94"/>
      <c r="W88" s="94"/>
    </row>
    <row r="89" s="65" customFormat="1" spans="1:24">
      <c r="A89" s="204">
        <v>44</v>
      </c>
      <c r="B89" s="205" t="s">
        <v>81</v>
      </c>
      <c r="C89" s="79">
        <v>18390972093</v>
      </c>
      <c r="D89" s="81" t="s">
        <v>79</v>
      </c>
      <c r="E89" s="79">
        <v>2.18</v>
      </c>
      <c r="F89" s="79"/>
      <c r="G89" s="82">
        <v>1400</v>
      </c>
      <c r="H89" s="82"/>
      <c r="I89" s="82">
        <v>1020</v>
      </c>
      <c r="J89" s="194" t="s">
        <v>502</v>
      </c>
      <c r="K89" s="195">
        <v>44099</v>
      </c>
      <c r="L89" s="196">
        <v>44099</v>
      </c>
      <c r="M89" s="197">
        <v>5600</v>
      </c>
      <c r="P89" s="206">
        <v>12600</v>
      </c>
      <c r="Q89" s="94"/>
      <c r="R89" s="94"/>
      <c r="T89" s="203"/>
      <c r="U89" s="206"/>
      <c r="V89" s="94"/>
      <c r="W89" s="94"/>
      <c r="X89" s="65">
        <f>IF(L89&gt;Y1,(MONTH(L89)-MONTH(Y1))*G89)</f>
        <v>11200</v>
      </c>
    </row>
    <row r="90" s="65" customFormat="1" spans="1:23">
      <c r="A90" s="204"/>
      <c r="B90" s="205" t="s">
        <v>503</v>
      </c>
      <c r="C90" s="79"/>
      <c r="D90" s="81" t="s">
        <v>79</v>
      </c>
      <c r="E90" s="79">
        <v>6.18</v>
      </c>
      <c r="F90" s="79"/>
      <c r="G90" s="82">
        <v>1500</v>
      </c>
      <c r="H90" s="82"/>
      <c r="I90" s="82">
        <v>1020</v>
      </c>
      <c r="J90" s="194" t="s">
        <v>504</v>
      </c>
      <c r="K90" s="195"/>
      <c r="L90" s="196"/>
      <c r="M90" s="197"/>
      <c r="P90" s="206"/>
      <c r="Q90" s="94"/>
      <c r="R90" s="94">
        <v>13500</v>
      </c>
      <c r="T90" s="203"/>
      <c r="U90" s="206"/>
      <c r="V90" s="94"/>
      <c r="W90" s="94">
        <v>9180</v>
      </c>
    </row>
    <row r="91" s="65" customFormat="1" spans="1:23">
      <c r="A91" s="204">
        <v>45</v>
      </c>
      <c r="B91" s="205" t="s">
        <v>82</v>
      </c>
      <c r="C91" s="79">
        <v>13807492043</v>
      </c>
      <c r="D91" s="81" t="s">
        <v>79</v>
      </c>
      <c r="E91" s="79">
        <v>4.6</v>
      </c>
      <c r="F91" s="79"/>
      <c r="G91" s="82">
        <v>1600</v>
      </c>
      <c r="H91" s="82"/>
      <c r="I91" s="82">
        <v>1120</v>
      </c>
      <c r="J91" s="194" t="s">
        <v>405</v>
      </c>
      <c r="K91" s="195">
        <v>44111</v>
      </c>
      <c r="L91" s="196">
        <v>44019</v>
      </c>
      <c r="M91" s="197">
        <v>6400</v>
      </c>
      <c r="P91" s="206">
        <v>9600</v>
      </c>
      <c r="Q91" s="206">
        <v>4800</v>
      </c>
      <c r="R91" s="94"/>
      <c r="T91" s="203"/>
      <c r="U91" s="206"/>
      <c r="V91" s="206">
        <v>3360</v>
      </c>
      <c r="W91" s="94"/>
    </row>
    <row r="92" s="65" customFormat="1" spans="1:23">
      <c r="A92" s="204">
        <v>46</v>
      </c>
      <c r="B92" s="205" t="s">
        <v>83</v>
      </c>
      <c r="C92" s="79">
        <v>13973179631</v>
      </c>
      <c r="D92" s="81" t="s">
        <v>79</v>
      </c>
      <c r="E92" s="79">
        <v>7.9</v>
      </c>
      <c r="F92" s="79"/>
      <c r="G92" s="82">
        <v>1600</v>
      </c>
      <c r="H92" s="82"/>
      <c r="I92" s="82">
        <v>1120</v>
      </c>
      <c r="J92" s="194" t="s">
        <v>505</v>
      </c>
      <c r="K92" s="195">
        <v>44124</v>
      </c>
      <c r="L92" s="196">
        <v>44032</v>
      </c>
      <c r="M92" s="197">
        <v>6400</v>
      </c>
      <c r="P92" s="206">
        <v>9600</v>
      </c>
      <c r="Q92" s="206">
        <v>4800</v>
      </c>
      <c r="R92" s="94"/>
      <c r="T92" s="203"/>
      <c r="U92" s="206"/>
      <c r="V92" s="206">
        <v>3360</v>
      </c>
      <c r="W92" s="94"/>
    </row>
    <row r="93" s="65" customFormat="1" spans="1:23">
      <c r="A93" s="204"/>
      <c r="B93" s="205" t="s">
        <v>506</v>
      </c>
      <c r="C93" s="79"/>
      <c r="D93" s="81" t="s">
        <v>79</v>
      </c>
      <c r="E93" s="79">
        <v>7.9</v>
      </c>
      <c r="F93" s="79"/>
      <c r="G93" s="82">
        <v>1600</v>
      </c>
      <c r="H93" s="82"/>
      <c r="I93" s="82">
        <v>1120</v>
      </c>
      <c r="J93" s="194" t="s">
        <v>507</v>
      </c>
      <c r="K93" s="195"/>
      <c r="L93" s="196"/>
      <c r="M93" s="197"/>
      <c r="P93" s="206"/>
      <c r="Q93" s="94">
        <v>12800</v>
      </c>
      <c r="R93" s="94">
        <v>14400</v>
      </c>
      <c r="T93" s="203"/>
      <c r="U93" s="206"/>
      <c r="V93" s="94">
        <v>8960</v>
      </c>
      <c r="W93" s="94">
        <v>10080</v>
      </c>
    </row>
    <row r="94" s="65" customFormat="1" spans="1:23">
      <c r="A94" s="204">
        <v>47</v>
      </c>
      <c r="B94" s="205" t="s">
        <v>84</v>
      </c>
      <c r="C94" s="79">
        <v>15570727399</v>
      </c>
      <c r="D94" s="81" t="s">
        <v>79</v>
      </c>
      <c r="E94" s="79">
        <v>8</v>
      </c>
      <c r="F94" s="79"/>
      <c r="G94" s="82">
        <v>1600</v>
      </c>
      <c r="H94" s="82"/>
      <c r="I94" s="82">
        <v>1120</v>
      </c>
      <c r="J94" s="194" t="s">
        <v>508</v>
      </c>
      <c r="K94" s="195">
        <v>44287</v>
      </c>
      <c r="L94" s="196">
        <v>44105</v>
      </c>
      <c r="M94" s="197">
        <v>6400</v>
      </c>
      <c r="P94" s="82">
        <v>9600</v>
      </c>
      <c r="Q94" s="94">
        <v>20800</v>
      </c>
      <c r="R94" s="94">
        <v>12800</v>
      </c>
      <c r="T94" s="203"/>
      <c r="U94" s="82"/>
      <c r="V94" s="94">
        <v>14560</v>
      </c>
      <c r="W94" s="94">
        <v>8960</v>
      </c>
    </row>
    <row r="95" s="65" customFormat="1" spans="1:23">
      <c r="A95" s="204"/>
      <c r="B95" s="205" t="s">
        <v>509</v>
      </c>
      <c r="C95" s="79"/>
      <c r="D95" s="81" t="s">
        <v>79</v>
      </c>
      <c r="E95" s="79">
        <v>8</v>
      </c>
      <c r="F95" s="79"/>
      <c r="G95" s="82">
        <v>1600</v>
      </c>
      <c r="H95" s="82"/>
      <c r="I95" s="82">
        <v>1120</v>
      </c>
      <c r="J95" s="194" t="s">
        <v>510</v>
      </c>
      <c r="K95" s="195"/>
      <c r="L95" s="196"/>
      <c r="M95" s="197"/>
      <c r="P95" s="82"/>
      <c r="Q95" s="94"/>
      <c r="R95" s="94">
        <v>4800</v>
      </c>
      <c r="T95" s="203"/>
      <c r="U95" s="82"/>
      <c r="V95" s="94"/>
      <c r="W95" s="94">
        <v>3360</v>
      </c>
    </row>
    <row r="96" s="65" customFormat="1" spans="1:23">
      <c r="A96" s="204">
        <v>48</v>
      </c>
      <c r="B96" s="205" t="s">
        <v>85</v>
      </c>
      <c r="C96" s="79">
        <v>18152788881</v>
      </c>
      <c r="D96" s="81" t="s">
        <v>79</v>
      </c>
      <c r="E96" s="79">
        <v>10.12</v>
      </c>
      <c r="F96" s="79"/>
      <c r="G96" s="82">
        <v>1600</v>
      </c>
      <c r="H96" s="82"/>
      <c r="I96" s="82">
        <v>1120</v>
      </c>
      <c r="J96" s="194" t="s">
        <v>511</v>
      </c>
      <c r="K96" s="195">
        <v>44165</v>
      </c>
      <c r="L96" s="196">
        <v>44074</v>
      </c>
      <c r="M96" s="197">
        <v>6400</v>
      </c>
      <c r="P96" s="206">
        <v>9600</v>
      </c>
      <c r="Q96" s="94">
        <v>19200</v>
      </c>
      <c r="R96" s="206">
        <v>4800</v>
      </c>
      <c r="T96" s="203"/>
      <c r="U96" s="206"/>
      <c r="V96" s="94">
        <v>13440</v>
      </c>
      <c r="W96" s="206">
        <v>3360</v>
      </c>
    </row>
    <row r="97" s="65" customFormat="1" spans="1:23">
      <c r="A97" s="204">
        <v>49</v>
      </c>
      <c r="B97" s="205" t="s">
        <v>86</v>
      </c>
      <c r="C97" s="79">
        <v>13907495446</v>
      </c>
      <c r="D97" s="81" t="s">
        <v>79</v>
      </c>
      <c r="E97" s="79">
        <v>11.13</v>
      </c>
      <c r="F97" s="79"/>
      <c r="G97" s="82">
        <v>1600</v>
      </c>
      <c r="H97" s="82"/>
      <c r="I97" s="82">
        <v>1120</v>
      </c>
      <c r="J97" s="194" t="s">
        <v>512</v>
      </c>
      <c r="K97" s="195">
        <v>44150</v>
      </c>
      <c r="L97" s="196">
        <v>44150</v>
      </c>
      <c r="M97" s="197">
        <v>6400</v>
      </c>
      <c r="P97" s="82">
        <v>9600</v>
      </c>
      <c r="Q97" s="206">
        <v>9600</v>
      </c>
      <c r="R97" s="94">
        <v>19200</v>
      </c>
      <c r="T97" s="203"/>
      <c r="U97" s="82"/>
      <c r="V97" s="206">
        <v>6720</v>
      </c>
      <c r="W97" s="94">
        <v>13440</v>
      </c>
    </row>
    <row r="98" s="65" customFormat="1" spans="1:23">
      <c r="A98" s="204">
        <v>50</v>
      </c>
      <c r="B98" s="205" t="s">
        <v>87</v>
      </c>
      <c r="C98" s="79">
        <v>18573101065</v>
      </c>
      <c r="D98" s="81" t="s">
        <v>79</v>
      </c>
      <c r="E98" s="79">
        <v>14</v>
      </c>
      <c r="F98" s="79"/>
      <c r="G98" s="82">
        <v>800</v>
      </c>
      <c r="H98" s="82"/>
      <c r="I98" s="82">
        <v>560</v>
      </c>
      <c r="J98" s="194" t="s">
        <v>432</v>
      </c>
      <c r="K98" s="195">
        <v>44272</v>
      </c>
      <c r="L98" s="196">
        <v>43999</v>
      </c>
      <c r="M98" s="197">
        <v>3200</v>
      </c>
      <c r="P98" s="206">
        <v>4800</v>
      </c>
      <c r="Q98" s="94">
        <v>7200</v>
      </c>
      <c r="R98" s="82"/>
      <c r="T98" s="203"/>
      <c r="U98" s="206"/>
      <c r="V98" s="94">
        <v>5040</v>
      </c>
      <c r="W98" s="82"/>
    </row>
    <row r="99" s="65" customFormat="1" spans="1:23">
      <c r="A99" s="204">
        <v>51</v>
      </c>
      <c r="B99" s="205" t="s">
        <v>513</v>
      </c>
      <c r="C99" s="79"/>
      <c r="D99" s="81" t="s">
        <v>88</v>
      </c>
      <c r="E99" s="79">
        <v>1</v>
      </c>
      <c r="F99" s="79"/>
      <c r="G99" s="82">
        <v>700</v>
      </c>
      <c r="H99" s="82"/>
      <c r="I99" s="82">
        <v>510</v>
      </c>
      <c r="J99" s="194" t="s">
        <v>514</v>
      </c>
      <c r="K99" s="195">
        <v>44264</v>
      </c>
      <c r="L99" s="196">
        <v>44083</v>
      </c>
      <c r="M99" s="197">
        <v>2800</v>
      </c>
      <c r="P99" s="206">
        <v>4200</v>
      </c>
      <c r="Q99" s="82"/>
      <c r="R99" s="82"/>
      <c r="T99" s="203"/>
      <c r="U99" s="82"/>
      <c r="V99" s="82"/>
      <c r="W99" s="82"/>
    </row>
    <row r="100" s="65" customFormat="1" spans="1:23">
      <c r="A100" s="204">
        <v>52</v>
      </c>
      <c r="B100" s="205" t="s">
        <v>78</v>
      </c>
      <c r="C100" s="79"/>
      <c r="D100" s="81" t="s">
        <v>88</v>
      </c>
      <c r="E100" s="79">
        <v>2.15</v>
      </c>
      <c r="F100" s="79"/>
      <c r="G100" s="82"/>
      <c r="H100" s="82"/>
      <c r="I100" s="82"/>
      <c r="J100" s="194"/>
      <c r="K100" s="195"/>
      <c r="L100" s="196"/>
      <c r="M100" s="197"/>
      <c r="P100" s="82"/>
      <c r="Q100" s="82"/>
      <c r="R100" s="82"/>
      <c r="T100" s="203"/>
      <c r="U100" s="82"/>
      <c r="V100" s="82"/>
      <c r="W100" s="82"/>
    </row>
    <row r="101" s="65" customFormat="1" spans="1:23">
      <c r="A101" s="204">
        <v>53</v>
      </c>
      <c r="B101" s="205" t="s">
        <v>90</v>
      </c>
      <c r="C101" s="79">
        <v>13507499865</v>
      </c>
      <c r="D101" s="81" t="s">
        <v>88</v>
      </c>
      <c r="E101" s="79">
        <v>3.5</v>
      </c>
      <c r="F101" s="79"/>
      <c r="G101" s="82">
        <v>1600</v>
      </c>
      <c r="H101" s="82"/>
      <c r="I101" s="82">
        <v>1120</v>
      </c>
      <c r="J101" s="194" t="s">
        <v>515</v>
      </c>
      <c r="K101" s="195"/>
      <c r="L101" s="196"/>
      <c r="M101" s="197"/>
      <c r="P101" s="206"/>
      <c r="Q101" s="94">
        <v>14400</v>
      </c>
      <c r="R101" s="94">
        <v>9600</v>
      </c>
      <c r="T101" s="203"/>
      <c r="U101" s="206"/>
      <c r="V101" s="94">
        <v>10080</v>
      </c>
      <c r="W101" s="94">
        <v>6720</v>
      </c>
    </row>
    <row r="102" s="65" customFormat="1" spans="1:23">
      <c r="A102" s="204"/>
      <c r="B102" s="205" t="s">
        <v>516</v>
      </c>
      <c r="C102" s="79">
        <v>1851876807</v>
      </c>
      <c r="D102" s="81" t="s">
        <v>88</v>
      </c>
      <c r="E102" s="79">
        <v>3.5</v>
      </c>
      <c r="F102" s="79"/>
      <c r="G102" s="82">
        <v>1600</v>
      </c>
      <c r="H102" s="82"/>
      <c r="I102" s="82">
        <v>1120</v>
      </c>
      <c r="J102" s="194" t="s">
        <v>517</v>
      </c>
      <c r="K102" s="195">
        <v>44155</v>
      </c>
      <c r="L102" s="196">
        <v>43971</v>
      </c>
      <c r="M102" s="197"/>
      <c r="P102" s="206">
        <v>9600</v>
      </c>
      <c r="Q102" s="94"/>
      <c r="R102" s="94"/>
      <c r="T102" s="203"/>
      <c r="U102" s="206"/>
      <c r="V102" s="94"/>
      <c r="W102" s="94"/>
    </row>
    <row r="103" s="65" customFormat="1" spans="1:23">
      <c r="A103" s="204"/>
      <c r="B103" s="205" t="s">
        <v>518</v>
      </c>
      <c r="C103" s="79">
        <v>18627547170</v>
      </c>
      <c r="D103" s="81" t="s">
        <v>88</v>
      </c>
      <c r="E103" s="79">
        <v>3.5</v>
      </c>
      <c r="F103" s="79"/>
      <c r="G103" s="82">
        <v>1600</v>
      </c>
      <c r="H103" s="82"/>
      <c r="I103" s="82">
        <v>1120</v>
      </c>
      <c r="J103" s="194" t="s">
        <v>519</v>
      </c>
      <c r="K103" s="195">
        <v>44359</v>
      </c>
      <c r="L103" s="196">
        <v>44086</v>
      </c>
      <c r="M103" s="197">
        <v>6400</v>
      </c>
      <c r="P103" s="206">
        <v>4800</v>
      </c>
      <c r="Q103" s="94"/>
      <c r="R103" s="94"/>
      <c r="T103" s="203"/>
      <c r="U103" s="206"/>
      <c r="V103" s="94"/>
      <c r="W103" s="94"/>
    </row>
    <row r="104" s="65" customFormat="1" spans="1:23">
      <c r="A104" s="204">
        <v>54</v>
      </c>
      <c r="B104" s="205" t="s">
        <v>91</v>
      </c>
      <c r="C104" s="79">
        <v>13580857916</v>
      </c>
      <c r="D104" s="81" t="s">
        <v>88</v>
      </c>
      <c r="E104" s="79">
        <v>4</v>
      </c>
      <c r="F104" s="79"/>
      <c r="G104" s="82">
        <v>800</v>
      </c>
      <c r="H104" s="82"/>
      <c r="I104" s="82">
        <v>560</v>
      </c>
      <c r="J104" s="194" t="s">
        <v>520</v>
      </c>
      <c r="K104" s="195"/>
      <c r="L104" s="196"/>
      <c r="M104" s="197"/>
      <c r="P104" s="82"/>
      <c r="Q104" s="206">
        <v>9600</v>
      </c>
      <c r="R104" s="206">
        <v>9600</v>
      </c>
      <c r="T104" s="203"/>
      <c r="U104" s="82"/>
      <c r="V104" s="206">
        <v>6720</v>
      </c>
      <c r="W104" s="94">
        <v>6720</v>
      </c>
    </row>
    <row r="105" s="65" customFormat="1" spans="1:23">
      <c r="A105" s="204"/>
      <c r="B105" s="205" t="s">
        <v>521</v>
      </c>
      <c r="C105" s="79"/>
      <c r="D105" s="81" t="s">
        <v>88</v>
      </c>
      <c r="E105" s="79">
        <v>4</v>
      </c>
      <c r="F105" s="79"/>
      <c r="G105" s="82">
        <v>800</v>
      </c>
      <c r="H105" s="82"/>
      <c r="I105" s="82">
        <v>560</v>
      </c>
      <c r="J105" s="194" t="s">
        <v>522</v>
      </c>
      <c r="K105" s="195"/>
      <c r="L105" s="196"/>
      <c r="M105" s="197"/>
      <c r="P105" s="82"/>
      <c r="Q105" s="206"/>
      <c r="R105" s="206">
        <v>2400</v>
      </c>
      <c r="T105" s="203"/>
      <c r="U105" s="82"/>
      <c r="V105" s="206"/>
      <c r="W105" s="94">
        <v>1680</v>
      </c>
    </row>
    <row r="106" s="65" customFormat="1" spans="1:23">
      <c r="A106" s="204">
        <v>55</v>
      </c>
      <c r="B106" s="205" t="s">
        <v>92</v>
      </c>
      <c r="C106" s="79">
        <v>13755062273</v>
      </c>
      <c r="D106" s="81" t="s">
        <v>88</v>
      </c>
      <c r="E106" s="79">
        <v>6</v>
      </c>
      <c r="F106" s="79"/>
      <c r="G106" s="82">
        <v>800</v>
      </c>
      <c r="H106" s="82"/>
      <c r="I106" s="82">
        <v>560</v>
      </c>
      <c r="J106" s="194" t="s">
        <v>523</v>
      </c>
      <c r="K106" s="195">
        <v>43909</v>
      </c>
      <c r="L106" s="196">
        <v>43909</v>
      </c>
      <c r="M106" s="197"/>
      <c r="P106" s="206">
        <v>2400</v>
      </c>
      <c r="Q106" s="94">
        <v>7200</v>
      </c>
      <c r="R106" s="94">
        <v>7200</v>
      </c>
      <c r="T106" s="203"/>
      <c r="U106" s="206"/>
      <c r="V106" s="94">
        <v>5040</v>
      </c>
      <c r="W106" s="94">
        <v>5040</v>
      </c>
    </row>
    <row r="107" s="65" customFormat="1" spans="1:23">
      <c r="A107" s="204">
        <v>56</v>
      </c>
      <c r="B107" s="205" t="s">
        <v>93</v>
      </c>
      <c r="C107" s="79">
        <v>82282159</v>
      </c>
      <c r="D107" s="81" t="s">
        <v>88</v>
      </c>
      <c r="E107" s="79" t="s">
        <v>94</v>
      </c>
      <c r="F107" s="79"/>
      <c r="G107" s="82">
        <v>4000</v>
      </c>
      <c r="H107" s="82"/>
      <c r="I107" s="82">
        <v>2800</v>
      </c>
      <c r="J107" s="194" t="s">
        <v>524</v>
      </c>
      <c r="K107" s="195">
        <v>44196</v>
      </c>
      <c r="L107" s="196">
        <v>44012</v>
      </c>
      <c r="M107" s="197">
        <v>6666</v>
      </c>
      <c r="P107" s="206">
        <v>24000</v>
      </c>
      <c r="Q107" s="94">
        <v>36000</v>
      </c>
      <c r="R107" s="94">
        <v>48000</v>
      </c>
      <c r="T107" s="203"/>
      <c r="U107" s="206"/>
      <c r="V107" s="94">
        <v>25200</v>
      </c>
      <c r="W107" s="94">
        <v>33600</v>
      </c>
    </row>
    <row r="108" s="65" customFormat="1" spans="1:23">
      <c r="A108" s="204">
        <v>57</v>
      </c>
      <c r="B108" s="205" t="s">
        <v>95</v>
      </c>
      <c r="C108" s="79">
        <v>15116218888</v>
      </c>
      <c r="D108" s="81" t="s">
        <v>88</v>
      </c>
      <c r="E108" s="79">
        <v>8</v>
      </c>
      <c r="F108" s="79"/>
      <c r="G108" s="82">
        <v>1600</v>
      </c>
      <c r="H108" s="82"/>
      <c r="I108" s="82">
        <v>1120</v>
      </c>
      <c r="J108" s="194" t="s">
        <v>525</v>
      </c>
      <c r="K108" s="195">
        <v>44004</v>
      </c>
      <c r="L108" s="196">
        <v>43821</v>
      </c>
      <c r="M108" s="197"/>
      <c r="P108" s="82"/>
      <c r="Q108" s="94">
        <v>19200</v>
      </c>
      <c r="R108" s="94"/>
      <c r="T108" s="203"/>
      <c r="U108" s="82"/>
      <c r="V108" s="94">
        <v>13440</v>
      </c>
      <c r="W108" s="94"/>
    </row>
    <row r="109" s="65" customFormat="1" spans="1:23">
      <c r="A109" s="204"/>
      <c r="B109" s="205" t="s">
        <v>526</v>
      </c>
      <c r="C109" s="79"/>
      <c r="D109" s="81" t="s">
        <v>88</v>
      </c>
      <c r="E109" s="79">
        <v>8</v>
      </c>
      <c r="F109" s="79"/>
      <c r="G109" s="82">
        <v>1600</v>
      </c>
      <c r="H109" s="82"/>
      <c r="I109" s="82">
        <v>1120</v>
      </c>
      <c r="J109" s="194" t="s">
        <v>527</v>
      </c>
      <c r="K109" s="195"/>
      <c r="L109" s="196"/>
      <c r="M109" s="197"/>
      <c r="P109" s="82"/>
      <c r="Q109" s="94"/>
      <c r="R109" s="94">
        <v>9600</v>
      </c>
      <c r="T109" s="203"/>
      <c r="U109" s="82"/>
      <c r="V109" s="94"/>
      <c r="W109" s="94">
        <v>6720</v>
      </c>
    </row>
    <row r="110" s="65" customFormat="1" spans="1:23">
      <c r="A110" s="204"/>
      <c r="B110" s="205" t="s">
        <v>90</v>
      </c>
      <c r="C110" s="79"/>
      <c r="D110" s="81" t="s">
        <v>88</v>
      </c>
      <c r="E110" s="79">
        <v>8</v>
      </c>
      <c r="F110" s="79"/>
      <c r="G110" s="82">
        <v>1600</v>
      </c>
      <c r="H110" s="82"/>
      <c r="I110" s="82">
        <v>1120</v>
      </c>
      <c r="J110" s="194" t="s">
        <v>493</v>
      </c>
      <c r="K110" s="195"/>
      <c r="L110" s="196"/>
      <c r="M110" s="197"/>
      <c r="P110" s="82"/>
      <c r="Q110" s="94"/>
      <c r="R110" s="94">
        <v>12400</v>
      </c>
      <c r="T110" s="203"/>
      <c r="U110" s="82"/>
      <c r="V110" s="94"/>
      <c r="W110" s="94">
        <v>8660</v>
      </c>
    </row>
    <row r="111" s="65" customFormat="1" spans="1:23">
      <c r="A111" s="204">
        <v>58</v>
      </c>
      <c r="B111" s="205" t="s">
        <v>96</v>
      </c>
      <c r="C111" s="79">
        <v>13973178508</v>
      </c>
      <c r="D111" s="81" t="s">
        <v>88</v>
      </c>
      <c r="E111" s="79">
        <v>12</v>
      </c>
      <c r="F111" s="79"/>
      <c r="G111" s="82">
        <v>800</v>
      </c>
      <c r="H111" s="82"/>
      <c r="I111" s="82">
        <v>560</v>
      </c>
      <c r="J111" s="194" t="s">
        <v>528</v>
      </c>
      <c r="K111" s="195">
        <v>44286</v>
      </c>
      <c r="L111" s="196">
        <v>43921</v>
      </c>
      <c r="M111" s="197">
        <v>2800</v>
      </c>
      <c r="P111" s="82">
        <v>2400</v>
      </c>
      <c r="Q111" s="94">
        <v>9600</v>
      </c>
      <c r="R111" s="94">
        <v>9600</v>
      </c>
      <c r="T111" s="203"/>
      <c r="U111" s="82"/>
      <c r="V111" s="94">
        <v>6720</v>
      </c>
      <c r="W111" s="94">
        <v>6720</v>
      </c>
    </row>
    <row r="112" s="65" customFormat="1" spans="1:23">
      <c r="A112" s="204">
        <v>59</v>
      </c>
      <c r="B112" s="205" t="s">
        <v>97</v>
      </c>
      <c r="C112" s="79">
        <v>15802633333</v>
      </c>
      <c r="D112" s="81" t="s">
        <v>88</v>
      </c>
      <c r="E112" s="79">
        <v>14</v>
      </c>
      <c r="F112" s="79"/>
      <c r="G112" s="82">
        <v>800</v>
      </c>
      <c r="H112" s="82"/>
      <c r="I112" s="82">
        <v>560</v>
      </c>
      <c r="J112" s="194" t="s">
        <v>529</v>
      </c>
      <c r="K112" s="195"/>
      <c r="L112" s="196"/>
      <c r="M112" s="197"/>
      <c r="P112" s="82"/>
      <c r="Q112" s="206">
        <v>4800</v>
      </c>
      <c r="R112" s="82">
        <v>9600</v>
      </c>
      <c r="T112" s="203"/>
      <c r="U112" s="82"/>
      <c r="V112" s="94">
        <v>3360</v>
      </c>
      <c r="W112" s="94">
        <v>6720</v>
      </c>
    </row>
    <row r="113" s="65" customFormat="1" spans="1:23">
      <c r="A113" s="204"/>
      <c r="B113" s="205" t="s">
        <v>530</v>
      </c>
      <c r="C113" s="79"/>
      <c r="D113" s="81" t="s">
        <v>88</v>
      </c>
      <c r="E113" s="79">
        <v>16</v>
      </c>
      <c r="F113" s="79"/>
      <c r="G113" s="82">
        <v>800</v>
      </c>
      <c r="H113" s="82"/>
      <c r="I113" s="82">
        <v>560</v>
      </c>
      <c r="J113" s="194" t="s">
        <v>531</v>
      </c>
      <c r="K113" s="196">
        <v>43909</v>
      </c>
      <c r="L113" s="196">
        <v>43909</v>
      </c>
      <c r="M113" s="197"/>
      <c r="P113" s="206">
        <v>2400</v>
      </c>
      <c r="Q113" s="206">
        <v>2400</v>
      </c>
      <c r="R113" s="82"/>
      <c r="T113" s="203"/>
      <c r="U113" s="94"/>
      <c r="V113" s="94">
        <v>1680</v>
      </c>
      <c r="W113" s="82"/>
    </row>
    <row r="114" s="65" customFormat="1" spans="1:23">
      <c r="A114" s="204"/>
      <c r="B114" s="205" t="s">
        <v>532</v>
      </c>
      <c r="C114" s="79"/>
      <c r="D114" s="81" t="s">
        <v>88</v>
      </c>
      <c r="E114" s="79">
        <v>16</v>
      </c>
      <c r="F114" s="79"/>
      <c r="G114" s="82">
        <v>800</v>
      </c>
      <c r="H114" s="82"/>
      <c r="I114" s="82">
        <v>560</v>
      </c>
      <c r="J114" s="194" t="s">
        <v>533</v>
      </c>
      <c r="K114" s="195">
        <v>44274</v>
      </c>
      <c r="L114" s="196">
        <v>44093</v>
      </c>
      <c r="M114" s="197"/>
      <c r="P114" s="206">
        <v>4800</v>
      </c>
      <c r="Q114" s="206"/>
      <c r="R114" s="82"/>
      <c r="T114" s="203"/>
      <c r="U114" s="94"/>
      <c r="V114" s="94"/>
      <c r="W114" s="82"/>
    </row>
    <row r="115" s="65" customFormat="1" spans="1:23">
      <c r="A115" s="204"/>
      <c r="B115" s="205" t="s">
        <v>534</v>
      </c>
      <c r="C115" s="79">
        <v>13873107465</v>
      </c>
      <c r="D115" s="81" t="s">
        <v>88</v>
      </c>
      <c r="E115" s="79">
        <v>1</v>
      </c>
      <c r="F115" s="79"/>
      <c r="G115" s="82">
        <v>800</v>
      </c>
      <c r="H115" s="82"/>
      <c r="I115" s="82">
        <v>560</v>
      </c>
      <c r="J115" s="194" t="s">
        <v>535</v>
      </c>
      <c r="K115" s="195">
        <v>44338</v>
      </c>
      <c r="L115" s="196">
        <v>44065</v>
      </c>
      <c r="M115" s="197">
        <v>3200</v>
      </c>
      <c r="P115" s="206">
        <v>2400</v>
      </c>
      <c r="Q115" s="206"/>
      <c r="R115" s="82"/>
      <c r="T115" s="203"/>
      <c r="U115" s="94"/>
      <c r="V115" s="94"/>
      <c r="W115" s="82"/>
    </row>
    <row r="116" s="65" customFormat="1" spans="1:23">
      <c r="A116" s="204">
        <v>60</v>
      </c>
      <c r="B116" s="161" t="s">
        <v>98</v>
      </c>
      <c r="C116" s="79">
        <v>18975117374</v>
      </c>
      <c r="D116" s="81" t="s">
        <v>99</v>
      </c>
      <c r="E116" s="79">
        <v>1</v>
      </c>
      <c r="F116" s="79"/>
      <c r="G116" s="82">
        <v>700</v>
      </c>
      <c r="H116" s="82"/>
      <c r="I116" s="82">
        <v>460</v>
      </c>
      <c r="J116" s="194" t="s">
        <v>536</v>
      </c>
      <c r="K116" s="195">
        <v>44124</v>
      </c>
      <c r="L116" s="196">
        <v>44124</v>
      </c>
      <c r="M116" s="197"/>
      <c r="P116" s="206">
        <v>4920</v>
      </c>
      <c r="Q116" s="94">
        <v>6300</v>
      </c>
      <c r="R116" s="94">
        <v>8400</v>
      </c>
      <c r="T116" s="203"/>
      <c r="U116" s="206"/>
      <c r="V116" s="94">
        <v>4140</v>
      </c>
      <c r="W116" s="94">
        <v>5520</v>
      </c>
    </row>
    <row r="117" s="65" customFormat="1" spans="1:23">
      <c r="A117" s="204">
        <v>61</v>
      </c>
      <c r="B117" s="161" t="s">
        <v>537</v>
      </c>
      <c r="C117" s="79">
        <v>13574850255</v>
      </c>
      <c r="D117" s="81" t="s">
        <v>99</v>
      </c>
      <c r="E117" s="79">
        <v>2</v>
      </c>
      <c r="F117" s="79"/>
      <c r="G117" s="82">
        <v>800</v>
      </c>
      <c r="H117" s="82"/>
      <c r="I117" s="82">
        <v>560</v>
      </c>
      <c r="J117" s="194" t="s">
        <v>538</v>
      </c>
      <c r="K117" s="195">
        <v>43958</v>
      </c>
      <c r="L117" s="196">
        <v>43958</v>
      </c>
      <c r="M117" s="197"/>
      <c r="P117" s="82">
        <v>1800</v>
      </c>
      <c r="Q117" s="206">
        <v>2400</v>
      </c>
      <c r="R117" s="82"/>
      <c r="T117" s="203"/>
      <c r="U117" s="82"/>
      <c r="V117" s="94">
        <v>1680</v>
      </c>
      <c r="W117" s="82"/>
    </row>
    <row r="118" s="65" customFormat="1" spans="1:23">
      <c r="A118" s="204">
        <v>62</v>
      </c>
      <c r="B118" s="161" t="s">
        <v>101</v>
      </c>
      <c r="C118" s="79">
        <v>15388011212</v>
      </c>
      <c r="D118" s="81" t="s">
        <v>99</v>
      </c>
      <c r="E118" s="79">
        <v>3</v>
      </c>
      <c r="F118" s="79"/>
      <c r="G118" s="82">
        <v>800</v>
      </c>
      <c r="H118" s="82"/>
      <c r="I118" s="82">
        <v>560</v>
      </c>
      <c r="J118" s="194" t="s">
        <v>539</v>
      </c>
      <c r="K118" s="195">
        <v>43917</v>
      </c>
      <c r="L118" s="196">
        <v>43917</v>
      </c>
      <c r="M118" s="197"/>
      <c r="P118" s="206"/>
      <c r="Q118" s="206">
        <v>2400</v>
      </c>
      <c r="R118" s="94"/>
      <c r="T118" s="203"/>
      <c r="U118" s="206"/>
      <c r="V118" s="94">
        <v>1680</v>
      </c>
      <c r="W118" s="94"/>
    </row>
    <row r="119" s="65" customFormat="1" spans="1:23">
      <c r="A119" s="204"/>
      <c r="B119" s="161" t="s">
        <v>540</v>
      </c>
      <c r="C119" s="79"/>
      <c r="D119" s="81" t="s">
        <v>99</v>
      </c>
      <c r="E119" s="79">
        <v>3</v>
      </c>
      <c r="F119" s="79"/>
      <c r="G119" s="82">
        <v>800</v>
      </c>
      <c r="H119" s="82"/>
      <c r="I119" s="82">
        <v>560</v>
      </c>
      <c r="J119" s="194" t="s">
        <v>541</v>
      </c>
      <c r="K119" s="195"/>
      <c r="L119" s="196"/>
      <c r="M119" s="197"/>
      <c r="P119" s="206"/>
      <c r="Q119" s="206"/>
      <c r="R119" s="82">
        <v>4800</v>
      </c>
      <c r="T119" s="203"/>
      <c r="U119" s="206"/>
      <c r="V119" s="94"/>
      <c r="W119" s="82">
        <v>3360</v>
      </c>
    </row>
    <row r="120" s="65" customFormat="1" spans="1:23">
      <c r="A120" s="204"/>
      <c r="B120" s="161" t="s">
        <v>542</v>
      </c>
      <c r="C120" s="79"/>
      <c r="D120" s="81" t="s">
        <v>99</v>
      </c>
      <c r="E120" s="79">
        <v>3</v>
      </c>
      <c r="F120" s="79"/>
      <c r="G120" s="82">
        <v>800</v>
      </c>
      <c r="H120" s="82"/>
      <c r="I120" s="82">
        <v>560</v>
      </c>
      <c r="J120" s="194" t="s">
        <v>543</v>
      </c>
      <c r="K120" s="195"/>
      <c r="L120" s="196"/>
      <c r="M120" s="197"/>
      <c r="P120" s="206"/>
      <c r="Q120" s="206">
        <v>2400</v>
      </c>
      <c r="R120" s="82"/>
      <c r="T120" s="203"/>
      <c r="U120" s="206"/>
      <c r="V120" s="206">
        <v>1680</v>
      </c>
      <c r="W120" s="82"/>
    </row>
    <row r="121" s="65" customFormat="1" spans="1:23">
      <c r="A121" s="204"/>
      <c r="B121" s="161" t="s">
        <v>544</v>
      </c>
      <c r="C121" s="79">
        <v>13007318386</v>
      </c>
      <c r="D121" s="81" t="s">
        <v>99</v>
      </c>
      <c r="E121" s="79">
        <v>3</v>
      </c>
      <c r="F121" s="79"/>
      <c r="G121" s="82">
        <v>800</v>
      </c>
      <c r="H121" s="82"/>
      <c r="I121" s="82">
        <v>560</v>
      </c>
      <c r="J121" s="194" t="s">
        <v>545</v>
      </c>
      <c r="K121" s="195">
        <v>44058</v>
      </c>
      <c r="L121" s="196">
        <v>43997</v>
      </c>
      <c r="M121" s="197"/>
      <c r="P121" s="206">
        <v>2400</v>
      </c>
      <c r="Q121" s="206"/>
      <c r="R121" s="82"/>
      <c r="T121" s="203"/>
      <c r="U121" s="206"/>
      <c r="V121" s="206"/>
      <c r="W121" s="82"/>
    </row>
    <row r="122" s="65" customFormat="1" spans="1:23">
      <c r="A122" s="204">
        <v>63</v>
      </c>
      <c r="B122" s="161" t="s">
        <v>102</v>
      </c>
      <c r="C122" s="79">
        <v>13922340222</v>
      </c>
      <c r="D122" s="81" t="s">
        <v>99</v>
      </c>
      <c r="E122" s="79">
        <v>4.6</v>
      </c>
      <c r="F122" s="79"/>
      <c r="G122" s="82">
        <v>1600</v>
      </c>
      <c r="H122" s="82"/>
      <c r="I122" s="82">
        <v>1120</v>
      </c>
      <c r="J122" s="194" t="s">
        <v>546</v>
      </c>
      <c r="K122" s="195">
        <v>44192</v>
      </c>
      <c r="L122" s="196">
        <v>43982</v>
      </c>
      <c r="M122" s="197">
        <v>6400</v>
      </c>
      <c r="P122" s="206">
        <v>9600</v>
      </c>
      <c r="Q122" s="94">
        <v>19200</v>
      </c>
      <c r="R122" s="94">
        <v>19200</v>
      </c>
      <c r="T122" s="203"/>
      <c r="U122" s="206"/>
      <c r="V122" s="94">
        <v>13440</v>
      </c>
      <c r="W122" s="94">
        <v>13440</v>
      </c>
    </row>
    <row r="123" s="65" customFormat="1" spans="1:23">
      <c r="A123" s="204">
        <v>64</v>
      </c>
      <c r="B123" s="161" t="s">
        <v>103</v>
      </c>
      <c r="C123" s="79">
        <v>13907482534</v>
      </c>
      <c r="D123" s="81" t="s">
        <v>99</v>
      </c>
      <c r="E123" s="79">
        <v>5</v>
      </c>
      <c r="F123" s="79"/>
      <c r="G123" s="82">
        <v>800</v>
      </c>
      <c r="H123" s="82"/>
      <c r="I123" s="82">
        <v>560</v>
      </c>
      <c r="J123" s="194" t="s">
        <v>547</v>
      </c>
      <c r="K123" s="195">
        <v>44275</v>
      </c>
      <c r="L123" s="196">
        <v>44094</v>
      </c>
      <c r="M123" s="197"/>
      <c r="P123" s="206">
        <v>7200</v>
      </c>
      <c r="Q123" s="94">
        <v>7200</v>
      </c>
      <c r="R123" s="94">
        <v>12000</v>
      </c>
      <c r="T123" s="203"/>
      <c r="U123" s="206"/>
      <c r="V123" s="94">
        <v>5040</v>
      </c>
      <c r="W123" s="94">
        <v>8400</v>
      </c>
    </row>
    <row r="124" s="65" customFormat="1" spans="1:23">
      <c r="A124" s="204">
        <v>65</v>
      </c>
      <c r="B124" s="161" t="s">
        <v>104</v>
      </c>
      <c r="C124" s="79">
        <v>18569479505</v>
      </c>
      <c r="D124" s="81" t="s">
        <v>99</v>
      </c>
      <c r="E124" s="79">
        <v>7</v>
      </c>
      <c r="F124" s="79"/>
      <c r="G124" s="82">
        <v>800</v>
      </c>
      <c r="H124" s="82"/>
      <c r="I124" s="82">
        <v>560</v>
      </c>
      <c r="J124" s="194" t="s">
        <v>548</v>
      </c>
      <c r="K124" s="195">
        <v>43886</v>
      </c>
      <c r="L124" s="196">
        <v>43886</v>
      </c>
      <c r="M124" s="197"/>
      <c r="P124" s="206">
        <v>1600</v>
      </c>
      <c r="Q124" s="94">
        <v>4800</v>
      </c>
      <c r="R124" s="94">
        <v>7200</v>
      </c>
      <c r="T124" s="203"/>
      <c r="U124" s="206"/>
      <c r="V124" s="94">
        <v>3360</v>
      </c>
      <c r="W124" s="94">
        <v>5040</v>
      </c>
    </row>
    <row r="125" s="65" customFormat="1" spans="1:23">
      <c r="A125" s="204"/>
      <c r="B125" s="161" t="s">
        <v>549</v>
      </c>
      <c r="C125" s="79">
        <v>13973136971</v>
      </c>
      <c r="D125" s="81" t="s">
        <v>99</v>
      </c>
      <c r="E125" s="79">
        <v>7</v>
      </c>
      <c r="F125" s="79"/>
      <c r="G125" s="82">
        <v>800</v>
      </c>
      <c r="H125" s="82"/>
      <c r="I125" s="82">
        <v>560</v>
      </c>
      <c r="J125" s="194" t="s">
        <v>528</v>
      </c>
      <c r="K125" s="195">
        <v>44286</v>
      </c>
      <c r="L125" s="196">
        <v>44104</v>
      </c>
      <c r="M125" s="197">
        <v>3200</v>
      </c>
      <c r="P125" s="206">
        <v>4800</v>
      </c>
      <c r="Q125" s="94"/>
      <c r="R125" s="94"/>
      <c r="T125" s="203"/>
      <c r="U125" s="206"/>
      <c r="V125" s="94"/>
      <c r="W125" s="94"/>
    </row>
    <row r="126" s="65" customFormat="1" spans="1:23">
      <c r="A126" s="204">
        <v>66</v>
      </c>
      <c r="B126" s="161" t="s">
        <v>105</v>
      </c>
      <c r="C126" s="79">
        <v>82284467</v>
      </c>
      <c r="D126" s="81" t="s">
        <v>99</v>
      </c>
      <c r="E126" s="79">
        <v>10.14</v>
      </c>
      <c r="F126" s="79"/>
      <c r="G126" s="82"/>
      <c r="H126" s="82"/>
      <c r="I126" s="82"/>
      <c r="J126" s="194"/>
      <c r="K126" s="195"/>
      <c r="L126" s="196"/>
      <c r="M126" s="197"/>
      <c r="P126" s="82"/>
      <c r="Q126" s="82"/>
      <c r="R126" s="82"/>
      <c r="T126" s="203"/>
      <c r="U126" s="206"/>
      <c r="V126" s="94">
        <v>12320</v>
      </c>
      <c r="W126" s="94">
        <v>12320</v>
      </c>
    </row>
    <row r="127" s="65" customFormat="1" spans="1:23">
      <c r="A127" s="204">
        <v>67</v>
      </c>
      <c r="B127" s="161" t="s">
        <v>106</v>
      </c>
      <c r="C127" s="79">
        <v>82284467</v>
      </c>
      <c r="D127" s="81" t="s">
        <v>99</v>
      </c>
      <c r="E127" s="79">
        <v>8.12</v>
      </c>
      <c r="F127" s="79"/>
      <c r="G127" s="82"/>
      <c r="H127" s="82"/>
      <c r="I127" s="82"/>
      <c r="J127" s="194"/>
      <c r="K127" s="195"/>
      <c r="L127" s="196"/>
      <c r="M127" s="197"/>
      <c r="P127" s="82"/>
      <c r="Q127" s="82"/>
      <c r="R127" s="82"/>
      <c r="T127" s="203"/>
      <c r="U127" s="206"/>
      <c r="V127" s="94">
        <v>14085</v>
      </c>
      <c r="W127" s="94">
        <v>18780</v>
      </c>
    </row>
    <row r="128" s="65" customFormat="1" spans="1:23">
      <c r="A128" s="204">
        <v>68</v>
      </c>
      <c r="B128" s="161" t="s">
        <v>107</v>
      </c>
      <c r="C128" s="79">
        <v>84864492</v>
      </c>
      <c r="D128" s="81" t="s">
        <v>99</v>
      </c>
      <c r="E128" s="79" t="s">
        <v>108</v>
      </c>
      <c r="F128" s="79"/>
      <c r="G128" s="82">
        <v>2400</v>
      </c>
      <c r="H128" s="82"/>
      <c r="I128" s="82">
        <v>1680</v>
      </c>
      <c r="J128" s="194" t="s">
        <v>500</v>
      </c>
      <c r="K128" s="195">
        <v>44043</v>
      </c>
      <c r="L128" s="196">
        <v>44043</v>
      </c>
      <c r="M128" s="197"/>
      <c r="P128" s="206">
        <v>14400</v>
      </c>
      <c r="Q128" s="94">
        <v>28800</v>
      </c>
      <c r="R128" s="94">
        <v>28800</v>
      </c>
      <c r="T128" s="203"/>
      <c r="U128" s="206"/>
      <c r="V128" s="94">
        <v>20160</v>
      </c>
      <c r="W128" s="94">
        <v>20160</v>
      </c>
    </row>
    <row r="129" s="65" customFormat="1" ht="13.5" spans="1:23">
      <c r="A129" s="204">
        <v>69</v>
      </c>
      <c r="B129" s="161" t="s">
        <v>101</v>
      </c>
      <c r="C129" s="79">
        <v>15388011212</v>
      </c>
      <c r="D129" s="81" t="s">
        <v>99</v>
      </c>
      <c r="E129" s="79">
        <v>18</v>
      </c>
      <c r="F129" s="79"/>
      <c r="G129" s="82">
        <v>700</v>
      </c>
      <c r="H129" s="82"/>
      <c r="I129" s="82">
        <v>510</v>
      </c>
      <c r="J129" s="194" t="s">
        <v>550</v>
      </c>
      <c r="K129" s="195">
        <v>43917</v>
      </c>
      <c r="L129" s="196">
        <v>43917</v>
      </c>
      <c r="M129" s="212"/>
      <c r="P129" s="212">
        <v>2100</v>
      </c>
      <c r="Q129" s="94">
        <v>2100</v>
      </c>
      <c r="R129" s="82"/>
      <c r="T129" s="203"/>
      <c r="U129" s="82"/>
      <c r="V129" s="206">
        <v>1530</v>
      </c>
      <c r="W129" s="82"/>
    </row>
    <row r="130" s="58" customFormat="1" ht="13.5" spans="1:23">
      <c r="A130" s="204"/>
      <c r="B130" s="161" t="s">
        <v>551</v>
      </c>
      <c r="C130" s="79">
        <v>18075112275</v>
      </c>
      <c r="D130" s="81" t="s">
        <v>99</v>
      </c>
      <c r="E130" s="79">
        <v>18</v>
      </c>
      <c r="F130" s="79"/>
      <c r="G130" s="82">
        <v>700</v>
      </c>
      <c r="H130" s="82"/>
      <c r="I130" s="82">
        <v>510</v>
      </c>
      <c r="J130" s="194" t="s">
        <v>552</v>
      </c>
      <c r="K130" s="195">
        <v>44277</v>
      </c>
      <c r="L130" s="196">
        <v>44004</v>
      </c>
      <c r="M130" s="197">
        <v>2800</v>
      </c>
      <c r="N130" s="65"/>
      <c r="O130" s="65"/>
      <c r="P130" s="82">
        <v>2100</v>
      </c>
      <c r="Q130" s="94"/>
      <c r="R130" s="82"/>
      <c r="S130" s="65"/>
      <c r="T130" s="214"/>
      <c r="U130" s="82"/>
      <c r="V130" s="206"/>
      <c r="W130" s="82"/>
    </row>
    <row r="131" s="58" customFormat="1" ht="13.5" spans="1:23">
      <c r="A131" s="204"/>
      <c r="B131" s="161" t="s">
        <v>553</v>
      </c>
      <c r="C131" s="79"/>
      <c r="D131" s="81" t="s">
        <v>99</v>
      </c>
      <c r="E131" s="79">
        <v>18</v>
      </c>
      <c r="F131" s="79"/>
      <c r="G131" s="82">
        <v>700</v>
      </c>
      <c r="H131" s="82"/>
      <c r="I131" s="82">
        <v>460</v>
      </c>
      <c r="J131" s="194" t="s">
        <v>447</v>
      </c>
      <c r="K131" s="195"/>
      <c r="L131" s="196"/>
      <c r="M131" s="197"/>
      <c r="N131" s="65"/>
      <c r="O131" s="65"/>
      <c r="P131" s="82"/>
      <c r="Q131" s="94"/>
      <c r="R131" s="82"/>
      <c r="S131" s="65"/>
      <c r="T131" s="214"/>
      <c r="U131" s="82"/>
      <c r="V131" s="206"/>
      <c r="W131" s="82"/>
    </row>
    <row r="132" s="65" customFormat="1" spans="1:24">
      <c r="A132" s="204">
        <v>70</v>
      </c>
      <c r="B132" s="161" t="s">
        <v>109</v>
      </c>
      <c r="C132" s="79">
        <v>18163633688</v>
      </c>
      <c r="D132" s="81" t="s">
        <v>110</v>
      </c>
      <c r="E132" s="79">
        <v>15</v>
      </c>
      <c r="F132" s="79"/>
      <c r="G132" s="82">
        <v>700</v>
      </c>
      <c r="H132" s="82"/>
      <c r="I132" s="82">
        <v>460</v>
      </c>
      <c r="J132" s="194" t="s">
        <v>538</v>
      </c>
      <c r="K132" s="195">
        <v>44142</v>
      </c>
      <c r="L132" s="196">
        <v>44050</v>
      </c>
      <c r="M132" s="197"/>
      <c r="P132" s="82">
        <v>4200</v>
      </c>
      <c r="Q132" s="82">
        <v>2100</v>
      </c>
      <c r="R132" s="82"/>
      <c r="T132" s="203"/>
      <c r="U132" s="82"/>
      <c r="V132" s="82">
        <v>1380</v>
      </c>
      <c r="W132" s="82"/>
      <c r="X132" s="65" t="s">
        <v>554</v>
      </c>
    </row>
    <row r="133" s="65" customFormat="1" spans="1:24">
      <c r="A133" s="204">
        <v>70</v>
      </c>
      <c r="B133" s="161" t="s">
        <v>109</v>
      </c>
      <c r="C133" s="79">
        <v>18163633688</v>
      </c>
      <c r="D133" s="81" t="s">
        <v>110</v>
      </c>
      <c r="E133" s="79">
        <v>4.6</v>
      </c>
      <c r="F133" s="79"/>
      <c r="G133" s="82">
        <v>1600</v>
      </c>
      <c r="H133" s="82"/>
      <c r="I133" s="82">
        <v>1120</v>
      </c>
      <c r="J133" s="194" t="s">
        <v>555</v>
      </c>
      <c r="K133" s="195">
        <v>44336</v>
      </c>
      <c r="L133" s="196">
        <v>44063</v>
      </c>
      <c r="M133" s="197"/>
      <c r="P133" s="82">
        <v>9600</v>
      </c>
      <c r="Q133" s="82">
        <v>11200</v>
      </c>
      <c r="R133" s="94">
        <v>14400</v>
      </c>
      <c r="T133" s="203"/>
      <c r="U133" s="82"/>
      <c r="V133" s="82">
        <v>7840</v>
      </c>
      <c r="W133" s="94">
        <v>10080</v>
      </c>
      <c r="X133" s="65" t="s">
        <v>554</v>
      </c>
    </row>
    <row r="134" s="65" customFormat="1" spans="1:24">
      <c r="A134" s="204">
        <v>70</v>
      </c>
      <c r="B134" s="161" t="s">
        <v>109</v>
      </c>
      <c r="C134" s="79">
        <v>18163633688</v>
      </c>
      <c r="D134" s="81" t="s">
        <v>110</v>
      </c>
      <c r="E134" s="79">
        <v>1</v>
      </c>
      <c r="F134" s="79"/>
      <c r="G134" s="82">
        <v>700</v>
      </c>
      <c r="H134" s="82"/>
      <c r="I134" s="82">
        <v>460</v>
      </c>
      <c r="J134" s="194" t="s">
        <v>556</v>
      </c>
      <c r="K134" s="195">
        <v>44356</v>
      </c>
      <c r="L134" s="196">
        <v>44083</v>
      </c>
      <c r="M134" s="197"/>
      <c r="P134" s="82">
        <v>4200</v>
      </c>
      <c r="Q134" s="82">
        <v>6300</v>
      </c>
      <c r="R134" s="82"/>
      <c r="T134" s="203"/>
      <c r="U134" s="82"/>
      <c r="V134" s="94">
        <v>4140</v>
      </c>
      <c r="W134" s="82"/>
      <c r="X134" s="65" t="s">
        <v>554</v>
      </c>
    </row>
    <row r="135" s="65" customFormat="1" spans="1:23">
      <c r="A135" s="204"/>
      <c r="B135" s="161" t="s">
        <v>557</v>
      </c>
      <c r="C135" s="79">
        <v>13907319941</v>
      </c>
      <c r="D135" s="81" t="s">
        <v>110</v>
      </c>
      <c r="E135" s="79" t="s">
        <v>113</v>
      </c>
      <c r="F135" s="79"/>
      <c r="G135" s="82">
        <v>3200</v>
      </c>
      <c r="H135" s="82"/>
      <c r="I135" s="82">
        <v>2240</v>
      </c>
      <c r="J135" s="194" t="s">
        <v>558</v>
      </c>
      <c r="K135" s="196">
        <v>44019</v>
      </c>
      <c r="L135" s="196">
        <v>44019</v>
      </c>
      <c r="M135" s="197"/>
      <c r="P135" s="82">
        <v>19200</v>
      </c>
      <c r="Q135" s="82"/>
      <c r="R135" s="82"/>
      <c r="T135" s="203"/>
      <c r="U135" s="82"/>
      <c r="V135" s="94"/>
      <c r="W135" s="82"/>
    </row>
    <row r="136" s="65" customFormat="1" spans="1:23">
      <c r="A136" s="204">
        <v>71</v>
      </c>
      <c r="B136" s="161" t="s">
        <v>112</v>
      </c>
      <c r="C136" s="79">
        <v>13973159597</v>
      </c>
      <c r="D136" s="81" t="s">
        <v>110</v>
      </c>
      <c r="E136" s="79" t="s">
        <v>113</v>
      </c>
      <c r="F136" s="79"/>
      <c r="G136" s="82">
        <v>3600</v>
      </c>
      <c r="H136" s="82"/>
      <c r="I136" s="82">
        <v>2240</v>
      </c>
      <c r="J136" s="194" t="s">
        <v>559</v>
      </c>
      <c r="K136" s="195"/>
      <c r="L136" s="196"/>
      <c r="M136" s="197">
        <v>12800</v>
      </c>
      <c r="P136" s="82"/>
      <c r="Q136" s="82">
        <v>19200</v>
      </c>
      <c r="R136" s="94"/>
      <c r="T136" s="203"/>
      <c r="U136" s="82"/>
      <c r="V136" s="82">
        <v>13440</v>
      </c>
      <c r="W136" s="94"/>
    </row>
    <row r="137" s="65" customFormat="1" spans="1:23">
      <c r="A137" s="204"/>
      <c r="B137" s="161" t="s">
        <v>560</v>
      </c>
      <c r="C137" s="79"/>
      <c r="D137" s="81" t="s">
        <v>110</v>
      </c>
      <c r="E137" s="79" t="s">
        <v>561</v>
      </c>
      <c r="F137" s="79"/>
      <c r="G137" s="82">
        <v>4700</v>
      </c>
      <c r="H137" s="82"/>
      <c r="I137" s="82">
        <v>3260</v>
      </c>
      <c r="J137" s="194" t="s">
        <v>489</v>
      </c>
      <c r="K137" s="195"/>
      <c r="L137" s="196"/>
      <c r="M137" s="197"/>
      <c r="P137" s="82"/>
      <c r="Q137" s="82"/>
      <c r="R137" s="94">
        <v>28500</v>
      </c>
      <c r="T137" s="203"/>
      <c r="U137" s="82"/>
      <c r="V137" s="82"/>
      <c r="W137" s="94">
        <v>19860</v>
      </c>
    </row>
    <row r="138" s="65" customFormat="1" spans="1:23">
      <c r="A138" s="204">
        <v>72</v>
      </c>
      <c r="B138" s="161" t="s">
        <v>114</v>
      </c>
      <c r="C138" s="79">
        <v>13926016566</v>
      </c>
      <c r="D138" s="81" t="s">
        <v>110</v>
      </c>
      <c r="E138" s="79" t="s">
        <v>115</v>
      </c>
      <c r="F138" s="79"/>
      <c r="G138" s="82">
        <v>2400</v>
      </c>
      <c r="H138" s="82"/>
      <c r="I138" s="82">
        <v>1680</v>
      </c>
      <c r="J138" s="194" t="s">
        <v>562</v>
      </c>
      <c r="K138" s="195">
        <v>44103</v>
      </c>
      <c r="L138" s="196">
        <v>44103</v>
      </c>
      <c r="M138" s="197">
        <v>9600</v>
      </c>
      <c r="P138" s="82">
        <v>21600</v>
      </c>
      <c r="Q138" s="82"/>
      <c r="R138" s="94"/>
      <c r="T138" s="203"/>
      <c r="U138" s="82"/>
      <c r="V138" s="82"/>
      <c r="W138" s="94"/>
    </row>
    <row r="139" s="65" customFormat="1" spans="1:23">
      <c r="A139" s="204"/>
      <c r="B139" s="161" t="s">
        <v>116</v>
      </c>
      <c r="C139" s="79">
        <v>13755032416</v>
      </c>
      <c r="D139" s="81" t="s">
        <v>110</v>
      </c>
      <c r="E139" s="79" t="s">
        <v>115</v>
      </c>
      <c r="F139" s="79"/>
      <c r="G139" s="82">
        <v>2400</v>
      </c>
      <c r="H139" s="82"/>
      <c r="I139" s="82">
        <v>1680</v>
      </c>
      <c r="J139" s="194" t="s">
        <v>563</v>
      </c>
      <c r="K139" s="195"/>
      <c r="L139" s="196"/>
      <c r="M139" s="197"/>
      <c r="P139" s="82"/>
      <c r="Q139" s="82"/>
      <c r="R139" s="94">
        <v>21600</v>
      </c>
      <c r="T139" s="203"/>
      <c r="U139" s="82"/>
      <c r="V139" s="82"/>
      <c r="W139" s="94">
        <v>15120</v>
      </c>
    </row>
    <row r="140" s="65" customFormat="1" spans="1:23">
      <c r="A140" s="204">
        <v>73</v>
      </c>
      <c r="B140" s="161" t="s">
        <v>116</v>
      </c>
      <c r="C140" s="79">
        <v>13755032416</v>
      </c>
      <c r="D140" s="81" t="s">
        <v>110</v>
      </c>
      <c r="E140" s="79">
        <v>7</v>
      </c>
      <c r="F140" s="79"/>
      <c r="G140" s="82">
        <v>800</v>
      </c>
      <c r="H140" s="82"/>
      <c r="I140" s="82">
        <v>560</v>
      </c>
      <c r="J140" s="194" t="s">
        <v>528</v>
      </c>
      <c r="K140" s="195">
        <v>44286</v>
      </c>
      <c r="L140" s="196">
        <v>44104</v>
      </c>
      <c r="M140" s="197">
        <v>3200</v>
      </c>
      <c r="P140" s="82">
        <v>7200</v>
      </c>
      <c r="Q140" s="82">
        <v>9600</v>
      </c>
      <c r="R140" s="94">
        <v>16800</v>
      </c>
      <c r="T140" s="203"/>
      <c r="U140" s="82"/>
      <c r="V140" s="82">
        <v>6720</v>
      </c>
      <c r="W140" s="94">
        <v>11760</v>
      </c>
    </row>
    <row r="141" s="65" customFormat="1" spans="1:23">
      <c r="A141" s="204">
        <v>74</v>
      </c>
      <c r="B141" s="161" t="s">
        <v>117</v>
      </c>
      <c r="C141" s="79">
        <v>18711198375</v>
      </c>
      <c r="D141" s="81" t="s">
        <v>110</v>
      </c>
      <c r="E141" s="79">
        <v>8</v>
      </c>
      <c r="F141" s="79"/>
      <c r="G141" s="82">
        <v>1600</v>
      </c>
      <c r="H141" s="82"/>
      <c r="I141" s="82">
        <v>1120</v>
      </c>
      <c r="J141" s="194" t="s">
        <v>432</v>
      </c>
      <c r="K141" s="195">
        <v>43878</v>
      </c>
      <c r="L141" s="196">
        <v>43878</v>
      </c>
      <c r="M141" s="197"/>
      <c r="P141" s="82">
        <v>3200</v>
      </c>
      <c r="Q141" s="82">
        <v>14400</v>
      </c>
      <c r="R141" s="94">
        <v>17600</v>
      </c>
      <c r="T141" s="203"/>
      <c r="U141" s="82"/>
      <c r="V141" s="82">
        <v>10080</v>
      </c>
      <c r="W141" s="94">
        <v>12320</v>
      </c>
    </row>
    <row r="142" s="65" customFormat="1" spans="1:23">
      <c r="A142" s="204"/>
      <c r="B142" s="161" t="s">
        <v>564</v>
      </c>
      <c r="C142" s="79">
        <v>18229933188</v>
      </c>
      <c r="D142" s="81" t="s">
        <v>110</v>
      </c>
      <c r="E142" s="79">
        <v>8</v>
      </c>
      <c r="F142" s="79"/>
      <c r="G142" s="82">
        <v>1600</v>
      </c>
      <c r="H142" s="82"/>
      <c r="I142" s="82">
        <v>1120</v>
      </c>
      <c r="J142" s="194" t="s">
        <v>565</v>
      </c>
      <c r="K142" s="195">
        <v>44279</v>
      </c>
      <c r="L142" s="196">
        <v>44098</v>
      </c>
      <c r="M142" s="197">
        <v>6400</v>
      </c>
      <c r="P142" s="82">
        <v>9600</v>
      </c>
      <c r="Q142" s="82"/>
      <c r="R142" s="94"/>
      <c r="T142" s="203"/>
      <c r="U142" s="82"/>
      <c r="V142" s="82"/>
      <c r="W142" s="94"/>
    </row>
    <row r="143" s="65" customFormat="1" spans="1:23">
      <c r="A143" s="204">
        <v>75</v>
      </c>
      <c r="B143" s="161" t="s">
        <v>118</v>
      </c>
      <c r="C143" s="79">
        <v>13875950115</v>
      </c>
      <c r="D143" s="81" t="s">
        <v>110</v>
      </c>
      <c r="E143" s="79">
        <v>2</v>
      </c>
      <c r="F143" s="79"/>
      <c r="G143" s="82">
        <v>700</v>
      </c>
      <c r="H143" s="82"/>
      <c r="I143" s="82">
        <v>460</v>
      </c>
      <c r="J143" s="194" t="s">
        <v>566</v>
      </c>
      <c r="K143" s="195">
        <v>44176</v>
      </c>
      <c r="L143" s="196">
        <v>43993</v>
      </c>
      <c r="M143" s="197">
        <v>2800</v>
      </c>
      <c r="P143" s="82">
        <v>2100</v>
      </c>
      <c r="Q143" s="82">
        <v>2100</v>
      </c>
      <c r="R143" s="94">
        <v>12600</v>
      </c>
      <c r="T143" s="203"/>
      <c r="U143" s="82"/>
      <c r="V143" s="82">
        <v>1380</v>
      </c>
      <c r="W143" s="94">
        <v>13880</v>
      </c>
    </row>
    <row r="144" s="58" customFormat="1" ht="13.5" spans="1:23">
      <c r="A144" s="204"/>
      <c r="B144" s="161" t="s">
        <v>567</v>
      </c>
      <c r="C144" s="79"/>
      <c r="D144" s="81" t="s">
        <v>110</v>
      </c>
      <c r="E144" s="79">
        <v>2</v>
      </c>
      <c r="F144" s="79"/>
      <c r="G144" s="82">
        <v>700</v>
      </c>
      <c r="H144" s="82"/>
      <c r="I144" s="82">
        <v>460</v>
      </c>
      <c r="J144" s="194" t="s">
        <v>568</v>
      </c>
      <c r="K144" s="195"/>
      <c r="L144" s="196"/>
      <c r="M144" s="197"/>
      <c r="P144" s="82"/>
      <c r="Q144" s="82">
        <v>3500</v>
      </c>
      <c r="R144" s="82"/>
      <c r="T144" s="214"/>
      <c r="U144" s="82"/>
      <c r="V144" s="82">
        <v>2300</v>
      </c>
      <c r="W144" s="82"/>
    </row>
    <row r="145" s="65" customFormat="1" spans="1:23">
      <c r="A145" s="204">
        <v>76</v>
      </c>
      <c r="B145" s="161" t="s">
        <v>119</v>
      </c>
      <c r="C145" s="79">
        <v>13975155618</v>
      </c>
      <c r="D145" s="81" t="s">
        <v>110</v>
      </c>
      <c r="E145" s="79">
        <v>13</v>
      </c>
      <c r="F145" s="79"/>
      <c r="G145" s="82">
        <v>800</v>
      </c>
      <c r="H145" s="82"/>
      <c r="I145" s="82">
        <v>560</v>
      </c>
      <c r="J145" s="194" t="s">
        <v>528</v>
      </c>
      <c r="K145" s="195">
        <v>44286</v>
      </c>
      <c r="L145" s="196">
        <v>44043</v>
      </c>
      <c r="M145" s="197"/>
      <c r="P145" s="82">
        <v>4800</v>
      </c>
      <c r="Q145" s="82">
        <v>4800</v>
      </c>
      <c r="R145" s="82"/>
      <c r="T145" s="203"/>
      <c r="U145" s="82"/>
      <c r="V145" s="82">
        <v>3360</v>
      </c>
      <c r="W145" s="82"/>
    </row>
    <row r="146" s="65" customFormat="1" spans="1:23">
      <c r="A146" s="204">
        <v>77</v>
      </c>
      <c r="B146" s="161" t="s">
        <v>120</v>
      </c>
      <c r="C146" s="79">
        <v>13607390303</v>
      </c>
      <c r="D146" s="81" t="s">
        <v>121</v>
      </c>
      <c r="E146" s="79">
        <v>1.11</v>
      </c>
      <c r="F146" s="79"/>
      <c r="G146" s="82">
        <v>1500</v>
      </c>
      <c r="H146" s="82"/>
      <c r="I146" s="82">
        <v>1020</v>
      </c>
      <c r="J146" s="194" t="s">
        <v>569</v>
      </c>
      <c r="K146" s="195"/>
      <c r="L146" s="196"/>
      <c r="M146" s="197"/>
      <c r="P146" s="82"/>
      <c r="Q146" s="82">
        <v>6500</v>
      </c>
      <c r="R146" s="94">
        <v>9000</v>
      </c>
      <c r="T146" s="203"/>
      <c r="U146" s="82"/>
      <c r="V146" s="82">
        <v>4340</v>
      </c>
      <c r="W146" s="94">
        <v>6120</v>
      </c>
    </row>
    <row r="147" s="65" customFormat="1" spans="1:23">
      <c r="A147" s="204"/>
      <c r="B147" s="161" t="s">
        <v>120</v>
      </c>
      <c r="C147" s="79">
        <v>13607390303</v>
      </c>
      <c r="D147" s="81" t="s">
        <v>121</v>
      </c>
      <c r="E147" s="79" t="s">
        <v>570</v>
      </c>
      <c r="F147" s="79"/>
      <c r="G147" s="82">
        <v>3200</v>
      </c>
      <c r="H147" s="82"/>
      <c r="I147" s="82">
        <v>2240</v>
      </c>
      <c r="J147" s="194" t="s">
        <v>571</v>
      </c>
      <c r="K147" s="195">
        <v>44054</v>
      </c>
      <c r="L147" s="196">
        <v>44054</v>
      </c>
      <c r="M147" s="197">
        <v>11200</v>
      </c>
      <c r="P147" s="82">
        <v>19200</v>
      </c>
      <c r="Q147" s="94">
        <v>38400</v>
      </c>
      <c r="R147" s="94">
        <v>38400</v>
      </c>
      <c r="T147" s="203"/>
      <c r="U147" s="82"/>
      <c r="V147" s="94">
        <v>26880</v>
      </c>
      <c r="W147" s="94">
        <v>26880</v>
      </c>
    </row>
    <row r="148" s="65" customFormat="1" spans="1:23">
      <c r="A148" s="204">
        <v>78</v>
      </c>
      <c r="B148" s="161" t="s">
        <v>123</v>
      </c>
      <c r="C148" s="79">
        <v>15869729788</v>
      </c>
      <c r="D148" s="81" t="s">
        <v>121</v>
      </c>
      <c r="E148" s="79" t="s">
        <v>124</v>
      </c>
      <c r="F148" s="79"/>
      <c r="G148" s="82">
        <v>2400</v>
      </c>
      <c r="H148" s="82"/>
      <c r="I148" s="82">
        <v>1680</v>
      </c>
      <c r="J148" s="194" t="s">
        <v>572</v>
      </c>
      <c r="K148" s="195">
        <v>44324</v>
      </c>
      <c r="L148" s="196">
        <v>44051</v>
      </c>
      <c r="M148" s="197">
        <v>9600</v>
      </c>
      <c r="P148" s="82">
        <v>14400</v>
      </c>
      <c r="Q148" s="82">
        <v>21600</v>
      </c>
      <c r="R148" s="94">
        <v>21600</v>
      </c>
      <c r="T148" s="203"/>
      <c r="U148" s="82"/>
      <c r="V148" s="82">
        <v>15120</v>
      </c>
      <c r="W148" s="94">
        <v>15120</v>
      </c>
    </row>
    <row r="149" s="65" customFormat="1" spans="1:23">
      <c r="A149" s="204">
        <v>79</v>
      </c>
      <c r="B149" s="161" t="s">
        <v>125</v>
      </c>
      <c r="C149" s="79">
        <v>13973966969</v>
      </c>
      <c r="D149" s="81" t="s">
        <v>121</v>
      </c>
      <c r="E149" s="79">
        <v>4.6</v>
      </c>
      <c r="F149" s="79"/>
      <c r="G149" s="82">
        <v>1600</v>
      </c>
      <c r="H149" s="82"/>
      <c r="I149" s="82">
        <v>1120</v>
      </c>
      <c r="J149" s="194" t="s">
        <v>573</v>
      </c>
      <c r="K149" s="195">
        <v>44018</v>
      </c>
      <c r="L149" s="196">
        <v>44018</v>
      </c>
      <c r="M149" s="197"/>
      <c r="P149" s="82">
        <v>9600</v>
      </c>
      <c r="Q149" s="82">
        <v>19200</v>
      </c>
      <c r="R149" s="94"/>
      <c r="T149" s="203"/>
      <c r="U149" s="82"/>
      <c r="V149" s="82">
        <v>13440</v>
      </c>
      <c r="W149" s="94"/>
    </row>
    <row r="150" s="65" customFormat="1" spans="1:23">
      <c r="A150" s="204"/>
      <c r="B150" s="161" t="s">
        <v>574</v>
      </c>
      <c r="C150" s="79"/>
      <c r="D150" s="81" t="s">
        <v>121</v>
      </c>
      <c r="E150" s="79">
        <v>4.6</v>
      </c>
      <c r="F150" s="79"/>
      <c r="G150" s="82">
        <v>1600</v>
      </c>
      <c r="H150" s="82"/>
      <c r="I150" s="82">
        <v>1120</v>
      </c>
      <c r="J150" s="194" t="s">
        <v>575</v>
      </c>
      <c r="K150" s="195"/>
      <c r="L150" s="196"/>
      <c r="M150" s="197"/>
      <c r="P150" s="82"/>
      <c r="Q150" s="82"/>
      <c r="R150" s="94">
        <v>9600</v>
      </c>
      <c r="T150" s="203"/>
      <c r="U150" s="82"/>
      <c r="V150" s="82"/>
      <c r="W150" s="94">
        <v>6720</v>
      </c>
    </row>
    <row r="151" s="65" customFormat="1" spans="1:23">
      <c r="A151" s="204"/>
      <c r="B151" s="161" t="s">
        <v>576</v>
      </c>
      <c r="C151" s="79"/>
      <c r="D151" s="81" t="s">
        <v>121</v>
      </c>
      <c r="E151" s="79">
        <v>2</v>
      </c>
      <c r="F151" s="79"/>
      <c r="G151" s="82">
        <v>700</v>
      </c>
      <c r="H151" s="82"/>
      <c r="I151" s="82">
        <v>460</v>
      </c>
      <c r="J151" s="194" t="s">
        <v>577</v>
      </c>
      <c r="K151" s="195"/>
      <c r="L151" s="196"/>
      <c r="M151" s="197"/>
      <c r="P151" s="82"/>
      <c r="Q151" s="82"/>
      <c r="R151" s="94">
        <v>4200</v>
      </c>
      <c r="T151" s="203"/>
      <c r="U151" s="82"/>
      <c r="V151" s="82"/>
      <c r="W151" s="94">
        <v>2760</v>
      </c>
    </row>
    <row r="152" s="65" customFormat="1" spans="1:23">
      <c r="A152" s="204"/>
      <c r="B152" s="161" t="s">
        <v>578</v>
      </c>
      <c r="C152" s="79">
        <v>13787009187</v>
      </c>
      <c r="D152" s="81" t="s">
        <v>121</v>
      </c>
      <c r="E152" s="79">
        <v>2</v>
      </c>
      <c r="F152" s="79"/>
      <c r="G152" s="82">
        <v>700</v>
      </c>
      <c r="H152" s="82"/>
      <c r="I152" s="82">
        <v>460</v>
      </c>
      <c r="J152" s="194" t="s">
        <v>579</v>
      </c>
      <c r="K152" s="195">
        <v>44358</v>
      </c>
      <c r="L152" s="196">
        <v>44085</v>
      </c>
      <c r="M152" s="197">
        <v>2800</v>
      </c>
      <c r="P152" s="82">
        <v>2100</v>
      </c>
      <c r="Q152" s="82"/>
      <c r="R152" s="94"/>
      <c r="T152" s="203"/>
      <c r="U152" s="82"/>
      <c r="V152" s="82"/>
      <c r="W152" s="94"/>
    </row>
    <row r="153" s="65" customFormat="1" spans="1:23">
      <c r="A153" s="204"/>
      <c r="B153" s="207" t="s">
        <v>127</v>
      </c>
      <c r="C153" s="107">
        <v>18101089813</v>
      </c>
      <c r="D153" s="81" t="s">
        <v>121</v>
      </c>
      <c r="E153" s="79">
        <v>2</v>
      </c>
      <c r="F153" s="79"/>
      <c r="G153" s="82">
        <v>700</v>
      </c>
      <c r="H153" s="82"/>
      <c r="I153" s="82">
        <v>460</v>
      </c>
      <c r="J153" s="194" t="s">
        <v>580</v>
      </c>
      <c r="K153" s="195">
        <v>44165</v>
      </c>
      <c r="L153" s="196">
        <v>44074</v>
      </c>
      <c r="M153" s="197"/>
      <c r="P153" s="82">
        <v>4200</v>
      </c>
      <c r="Q153" s="82">
        <v>6300</v>
      </c>
      <c r="R153" s="94">
        <v>4200</v>
      </c>
      <c r="T153" s="203"/>
      <c r="U153" s="82"/>
      <c r="V153" s="82">
        <v>4140</v>
      </c>
      <c r="W153" s="94">
        <v>2760</v>
      </c>
    </row>
    <row r="154" s="65" customFormat="1" spans="1:23">
      <c r="A154" s="204">
        <v>80</v>
      </c>
      <c r="B154" s="207" t="s">
        <v>126</v>
      </c>
      <c r="C154" s="107">
        <v>13548624249</v>
      </c>
      <c r="D154" s="81" t="s">
        <v>121</v>
      </c>
      <c r="E154" s="79">
        <v>2</v>
      </c>
      <c r="F154" s="79"/>
      <c r="G154" s="82">
        <v>700</v>
      </c>
      <c r="H154" s="82"/>
      <c r="I154" s="82">
        <v>460</v>
      </c>
      <c r="J154" s="194" t="s">
        <v>405</v>
      </c>
      <c r="K154" s="195">
        <v>44019</v>
      </c>
      <c r="L154" s="196">
        <v>44019</v>
      </c>
      <c r="M154" s="197"/>
      <c r="P154" s="82">
        <v>4200</v>
      </c>
      <c r="Q154" s="82">
        <v>2100</v>
      </c>
      <c r="R154" s="82"/>
      <c r="T154" s="203"/>
      <c r="U154" s="82"/>
      <c r="V154" s="82">
        <v>1380</v>
      </c>
      <c r="W154" s="82"/>
    </row>
    <row r="155" s="65" customFormat="1" spans="1:23">
      <c r="A155" s="204">
        <v>81</v>
      </c>
      <c r="B155" s="207" t="s">
        <v>127</v>
      </c>
      <c r="C155" s="107">
        <v>18101089813</v>
      </c>
      <c r="D155" s="81" t="s">
        <v>121</v>
      </c>
      <c r="E155" s="79">
        <v>18</v>
      </c>
      <c r="F155" s="79"/>
      <c r="G155" s="82">
        <v>700</v>
      </c>
      <c r="H155" s="82"/>
      <c r="I155" s="82">
        <v>460</v>
      </c>
      <c r="J155" s="194" t="s">
        <v>581</v>
      </c>
      <c r="K155" s="195"/>
      <c r="L155" s="196"/>
      <c r="M155" s="197"/>
      <c r="P155" s="82"/>
      <c r="Q155" s="82">
        <v>1400</v>
      </c>
      <c r="R155" s="82">
        <v>4200</v>
      </c>
      <c r="T155" s="203"/>
      <c r="U155" s="82"/>
      <c r="V155" s="82">
        <v>920</v>
      </c>
      <c r="W155" s="82">
        <v>3360</v>
      </c>
    </row>
    <row r="156" s="65" customFormat="1" spans="1:23">
      <c r="A156" s="204">
        <v>82</v>
      </c>
      <c r="B156" s="207" t="s">
        <v>128</v>
      </c>
      <c r="C156" s="107">
        <v>13755029085</v>
      </c>
      <c r="D156" s="81" t="s">
        <v>121</v>
      </c>
      <c r="E156" s="79">
        <v>9.11</v>
      </c>
      <c r="F156" s="79"/>
      <c r="G156" s="82">
        <v>1600</v>
      </c>
      <c r="H156" s="82"/>
      <c r="I156" s="82">
        <v>1120</v>
      </c>
      <c r="J156" s="194" t="s">
        <v>582</v>
      </c>
      <c r="K156" s="195">
        <v>44364</v>
      </c>
      <c r="L156" s="196">
        <v>43999</v>
      </c>
      <c r="M156" s="197">
        <v>6400</v>
      </c>
      <c r="P156" s="82">
        <v>4800</v>
      </c>
      <c r="Q156" s="82">
        <v>14400</v>
      </c>
      <c r="R156" s="82"/>
      <c r="T156" s="203"/>
      <c r="U156" s="82"/>
      <c r="V156" s="82">
        <v>10080</v>
      </c>
      <c r="W156" s="82"/>
    </row>
    <row r="157" s="65" customFormat="1" spans="1:23">
      <c r="A157" s="204">
        <v>83</v>
      </c>
      <c r="B157" s="205" t="s">
        <v>129</v>
      </c>
      <c r="C157" s="79">
        <v>13607317162</v>
      </c>
      <c r="D157" s="81" t="s">
        <v>121</v>
      </c>
      <c r="E157" s="79">
        <v>10</v>
      </c>
      <c r="F157" s="79"/>
      <c r="G157" s="82"/>
      <c r="H157" s="82"/>
      <c r="I157" s="82">
        <v>800</v>
      </c>
      <c r="J157" s="194" t="s">
        <v>580</v>
      </c>
      <c r="K157" s="195"/>
      <c r="L157" s="196"/>
      <c r="M157" s="197">
        <v>1600</v>
      </c>
      <c r="P157" s="82"/>
      <c r="Q157" s="82"/>
      <c r="R157" s="82"/>
      <c r="T157" s="203"/>
      <c r="U157" s="82"/>
      <c r="V157" s="82">
        <v>9600</v>
      </c>
      <c r="W157" s="94">
        <v>9600</v>
      </c>
    </row>
    <row r="158" s="65" customFormat="1" ht="11.25" customHeight="1" spans="1:23">
      <c r="A158" s="204">
        <v>84</v>
      </c>
      <c r="B158" s="205" t="s">
        <v>130</v>
      </c>
      <c r="C158" s="79">
        <v>13973160882</v>
      </c>
      <c r="D158" s="81" t="s">
        <v>121</v>
      </c>
      <c r="E158" s="79">
        <v>13</v>
      </c>
      <c r="F158" s="79"/>
      <c r="G158" s="82">
        <v>800</v>
      </c>
      <c r="H158" s="82"/>
      <c r="I158" s="82">
        <v>560</v>
      </c>
      <c r="J158" s="194" t="s">
        <v>583</v>
      </c>
      <c r="K158" s="195"/>
      <c r="L158" s="196">
        <v>44026</v>
      </c>
      <c r="M158" s="197">
        <v>1666</v>
      </c>
      <c r="P158" s="82">
        <v>4800</v>
      </c>
      <c r="Q158" s="82">
        <v>9600</v>
      </c>
      <c r="R158" s="94">
        <v>9600</v>
      </c>
      <c r="T158" s="203"/>
      <c r="U158" s="82"/>
      <c r="V158" s="82">
        <v>6720</v>
      </c>
      <c r="W158" s="94">
        <v>6720</v>
      </c>
    </row>
    <row r="159" s="65" customFormat="1" ht="11.25" customHeight="1" spans="1:23">
      <c r="A159" s="204"/>
      <c r="B159" s="205" t="s">
        <v>584</v>
      </c>
      <c r="C159" s="79">
        <v>13975868676</v>
      </c>
      <c r="D159" s="81" t="s">
        <v>121</v>
      </c>
      <c r="E159" s="79">
        <v>1</v>
      </c>
      <c r="F159" s="79"/>
      <c r="G159" s="82">
        <v>700</v>
      </c>
      <c r="H159" s="82"/>
      <c r="I159" s="82">
        <v>460</v>
      </c>
      <c r="J159" s="194" t="s">
        <v>580</v>
      </c>
      <c r="K159" s="195">
        <v>44165</v>
      </c>
      <c r="L159" s="196">
        <v>44074</v>
      </c>
      <c r="M159" s="197">
        <v>2800</v>
      </c>
      <c r="P159" s="82">
        <v>4200</v>
      </c>
      <c r="Q159" s="82">
        <v>2100</v>
      </c>
      <c r="R159" s="94"/>
      <c r="T159" s="203"/>
      <c r="U159" s="82"/>
      <c r="V159" s="82">
        <v>1380</v>
      </c>
      <c r="W159" s="94"/>
    </row>
    <row r="160" s="65" customFormat="1" spans="1:23">
      <c r="A160" s="204">
        <v>85</v>
      </c>
      <c r="B160" s="205" t="s">
        <v>131</v>
      </c>
      <c r="C160" s="79">
        <v>13378919993</v>
      </c>
      <c r="D160" s="81" t="s">
        <v>132</v>
      </c>
      <c r="E160" s="79" t="s">
        <v>133</v>
      </c>
      <c r="F160" s="79"/>
      <c r="G160" s="82">
        <v>5500</v>
      </c>
      <c r="H160" s="82"/>
      <c r="I160" s="82">
        <v>3820</v>
      </c>
      <c r="J160" s="194" t="s">
        <v>524</v>
      </c>
      <c r="K160" s="195"/>
      <c r="L160" s="196">
        <v>43921</v>
      </c>
      <c r="M160" s="197"/>
      <c r="P160" s="82">
        <v>16500</v>
      </c>
      <c r="Q160" s="82">
        <v>66000</v>
      </c>
      <c r="R160" s="94">
        <v>66000</v>
      </c>
      <c r="T160" s="203"/>
      <c r="U160" s="82"/>
      <c r="V160" s="82">
        <v>45840</v>
      </c>
      <c r="W160" s="94">
        <v>45840</v>
      </c>
    </row>
    <row r="161" s="65" customFormat="1" spans="1:23">
      <c r="A161" s="204"/>
      <c r="B161" s="205" t="s">
        <v>585</v>
      </c>
      <c r="C161" s="79">
        <v>13875926097</v>
      </c>
      <c r="D161" s="81" t="s">
        <v>132</v>
      </c>
      <c r="E161" s="79">
        <v>2</v>
      </c>
      <c r="F161" s="79"/>
      <c r="G161" s="82">
        <v>700</v>
      </c>
      <c r="H161" s="82"/>
      <c r="I161" s="82">
        <v>460</v>
      </c>
      <c r="J161" s="194" t="s">
        <v>586</v>
      </c>
      <c r="K161" s="195">
        <v>44293</v>
      </c>
      <c r="L161" s="196">
        <v>44019</v>
      </c>
      <c r="M161" s="197">
        <v>2800</v>
      </c>
      <c r="P161" s="213">
        <v>4200</v>
      </c>
      <c r="Q161" s="82">
        <v>4200</v>
      </c>
      <c r="R161" s="82"/>
      <c r="T161" s="203"/>
      <c r="U161" s="82"/>
      <c r="V161" s="82">
        <v>2760</v>
      </c>
      <c r="W161" s="82"/>
    </row>
    <row r="162" s="65" customFormat="1" spans="1:23">
      <c r="A162" s="204">
        <v>86</v>
      </c>
      <c r="B162" s="205" t="s">
        <v>134</v>
      </c>
      <c r="C162" s="79">
        <v>13875926097</v>
      </c>
      <c r="D162" s="81" t="s">
        <v>132</v>
      </c>
      <c r="E162" s="79" t="s">
        <v>115</v>
      </c>
      <c r="F162" s="79"/>
      <c r="G162" s="82">
        <v>2400</v>
      </c>
      <c r="H162" s="82"/>
      <c r="I162" s="82">
        <v>1680</v>
      </c>
      <c r="J162" s="194" t="s">
        <v>587</v>
      </c>
      <c r="K162" s="195">
        <v>44235</v>
      </c>
      <c r="L162" s="196">
        <v>44051</v>
      </c>
      <c r="M162" s="197"/>
      <c r="P162" s="82">
        <v>14400</v>
      </c>
      <c r="Q162" s="82">
        <v>33000</v>
      </c>
      <c r="R162" s="94">
        <v>28800</v>
      </c>
      <c r="T162" s="203"/>
      <c r="U162" s="82"/>
      <c r="V162" s="82">
        <v>22920</v>
      </c>
      <c r="W162" s="94">
        <v>20160</v>
      </c>
    </row>
    <row r="163" s="65" customFormat="1" spans="1:23">
      <c r="A163" s="204">
        <v>87</v>
      </c>
      <c r="B163" s="205" t="s">
        <v>136</v>
      </c>
      <c r="C163" s="79">
        <v>13875926097</v>
      </c>
      <c r="D163" s="81" t="s">
        <v>132</v>
      </c>
      <c r="E163" s="79">
        <v>4.15</v>
      </c>
      <c r="F163" s="79"/>
      <c r="G163" s="82">
        <v>1500</v>
      </c>
      <c r="H163" s="82"/>
      <c r="I163" s="82">
        <v>1020</v>
      </c>
      <c r="J163" s="194" t="s">
        <v>524</v>
      </c>
      <c r="K163" s="195">
        <v>44196</v>
      </c>
      <c r="L163" s="196">
        <v>44012</v>
      </c>
      <c r="M163" s="197"/>
      <c r="P163" s="82">
        <v>9000</v>
      </c>
      <c r="Q163" s="82">
        <v>13500</v>
      </c>
      <c r="R163" s="94">
        <v>13500</v>
      </c>
      <c r="T163" s="203"/>
      <c r="U163" s="82"/>
      <c r="V163" s="82">
        <v>9180</v>
      </c>
      <c r="W163" s="94">
        <v>9180</v>
      </c>
    </row>
    <row r="164" s="65" customFormat="1" spans="1:23">
      <c r="A164" s="204">
        <v>88</v>
      </c>
      <c r="B164" s="205" t="s">
        <v>137</v>
      </c>
      <c r="C164" s="79">
        <v>13787250608</v>
      </c>
      <c r="D164" s="81" t="s">
        <v>132</v>
      </c>
      <c r="E164" s="79">
        <v>6</v>
      </c>
      <c r="F164" s="79"/>
      <c r="G164" s="82">
        <v>800</v>
      </c>
      <c r="H164" s="82"/>
      <c r="I164" s="82">
        <v>560</v>
      </c>
      <c r="J164" s="194" t="s">
        <v>588</v>
      </c>
      <c r="K164" s="195">
        <v>44422</v>
      </c>
      <c r="L164" s="196">
        <v>44139</v>
      </c>
      <c r="M164" s="197">
        <v>2800</v>
      </c>
      <c r="P164" s="82">
        <v>4800</v>
      </c>
      <c r="Q164" s="82">
        <v>12000</v>
      </c>
      <c r="R164" s="94">
        <v>9600</v>
      </c>
      <c r="T164" s="203"/>
      <c r="U164" s="82"/>
      <c r="V164" s="82">
        <v>11760</v>
      </c>
      <c r="W164" s="94">
        <v>6720</v>
      </c>
    </row>
    <row r="165" s="65" customFormat="1" spans="1:23">
      <c r="A165" s="204">
        <v>89</v>
      </c>
      <c r="B165" s="205" t="s">
        <v>138</v>
      </c>
      <c r="C165" s="79">
        <v>13874901313</v>
      </c>
      <c r="D165" s="81" t="s">
        <v>132</v>
      </c>
      <c r="E165" s="79">
        <v>8</v>
      </c>
      <c r="F165" s="79"/>
      <c r="G165" s="82">
        <v>1600</v>
      </c>
      <c r="H165" s="82"/>
      <c r="I165" s="82">
        <v>1120</v>
      </c>
      <c r="J165" s="194" t="s">
        <v>462</v>
      </c>
      <c r="K165" s="195">
        <v>44043</v>
      </c>
      <c r="L165" s="196">
        <v>43951</v>
      </c>
      <c r="M165" s="197">
        <v>6400</v>
      </c>
      <c r="P165" s="82">
        <v>4800</v>
      </c>
      <c r="Q165" s="82">
        <v>14400</v>
      </c>
      <c r="R165" s="94">
        <v>9600</v>
      </c>
      <c r="T165" s="203"/>
      <c r="U165" s="82"/>
      <c r="V165" s="82">
        <v>10080</v>
      </c>
      <c r="W165" s="94">
        <v>6720</v>
      </c>
    </row>
    <row r="166" s="67" customFormat="1" spans="1:23">
      <c r="A166" s="145">
        <v>90</v>
      </c>
      <c r="B166" s="208" t="s">
        <v>139</v>
      </c>
      <c r="C166" s="120">
        <v>15387581666</v>
      </c>
      <c r="D166" s="89" t="s">
        <v>140</v>
      </c>
      <c r="E166" s="87">
        <v>6.8</v>
      </c>
      <c r="F166" s="87"/>
      <c r="G166" s="90">
        <v>2100</v>
      </c>
      <c r="H166" s="90"/>
      <c r="I166" s="90">
        <v>1500</v>
      </c>
      <c r="J166" s="180" t="s">
        <v>589</v>
      </c>
      <c r="K166" s="181"/>
      <c r="L166" s="182" t="s">
        <v>590</v>
      </c>
      <c r="M166" s="183">
        <f>账面押金!G230</f>
        <v>8400</v>
      </c>
      <c r="P166" s="90"/>
      <c r="Q166" s="90">
        <v>25200</v>
      </c>
      <c r="R166" s="93">
        <v>12600</v>
      </c>
      <c r="T166" s="184"/>
      <c r="U166" s="90"/>
      <c r="V166" s="90">
        <v>18000</v>
      </c>
      <c r="W166" s="93">
        <v>9000</v>
      </c>
    </row>
    <row r="167" s="125" customFormat="1" spans="1:23">
      <c r="A167" s="156">
        <v>91</v>
      </c>
      <c r="B167" s="209" t="s">
        <v>141</v>
      </c>
      <c r="C167" s="210">
        <v>18670731877</v>
      </c>
      <c r="D167" s="158" t="s">
        <v>140</v>
      </c>
      <c r="E167" s="115">
        <v>15</v>
      </c>
      <c r="F167" s="115"/>
      <c r="G167" s="159">
        <v>700</v>
      </c>
      <c r="H167" s="159"/>
      <c r="I167" s="159">
        <v>500</v>
      </c>
      <c r="J167" s="188" t="s">
        <v>591</v>
      </c>
      <c r="K167" s="189"/>
      <c r="L167" s="190" t="s">
        <v>592</v>
      </c>
      <c r="M167" s="191">
        <f>账面押金!G249</f>
        <v>2800</v>
      </c>
      <c r="P167" s="159"/>
      <c r="Q167" s="159">
        <v>6300</v>
      </c>
      <c r="R167" s="192"/>
      <c r="T167" s="202"/>
      <c r="U167" s="159"/>
      <c r="V167" s="159">
        <v>4500</v>
      </c>
      <c r="W167" s="192"/>
    </row>
    <row r="168" s="67" customFormat="1" spans="1:23">
      <c r="A168" s="145"/>
      <c r="B168" s="208" t="s">
        <v>141</v>
      </c>
      <c r="C168" s="120">
        <v>18670731877</v>
      </c>
      <c r="D168" s="89" t="s">
        <v>140</v>
      </c>
      <c r="E168" s="87" t="s">
        <v>593</v>
      </c>
      <c r="F168" s="87"/>
      <c r="G168" s="90">
        <v>2100</v>
      </c>
      <c r="H168" s="90"/>
      <c r="I168" s="90">
        <v>1500</v>
      </c>
      <c r="J168" s="180" t="s">
        <v>594</v>
      </c>
      <c r="K168" s="181"/>
      <c r="L168" s="182"/>
      <c r="M168" s="183"/>
      <c r="P168" s="90"/>
      <c r="Q168" s="90"/>
      <c r="R168" s="93">
        <v>21000</v>
      </c>
      <c r="T168" s="184"/>
      <c r="U168" s="90"/>
      <c r="V168" s="90"/>
      <c r="W168" s="93">
        <v>15000</v>
      </c>
    </row>
    <row r="169" s="67" customFormat="1" spans="1:23">
      <c r="A169" s="145">
        <v>92</v>
      </c>
      <c r="B169" s="208" t="s">
        <v>142</v>
      </c>
      <c r="C169" s="120">
        <v>13607491308</v>
      </c>
      <c r="D169" s="89" t="s">
        <v>140</v>
      </c>
      <c r="E169" s="87">
        <v>9.11</v>
      </c>
      <c r="F169" s="87"/>
      <c r="G169" s="90">
        <v>1400</v>
      </c>
      <c r="H169" s="90"/>
      <c r="I169" s="90">
        <v>1000</v>
      </c>
      <c r="J169" s="180" t="s">
        <v>472</v>
      </c>
      <c r="K169" s="181"/>
      <c r="L169" s="182" t="s">
        <v>360</v>
      </c>
      <c r="M169" s="183"/>
      <c r="P169" s="90"/>
      <c r="Q169" s="90">
        <v>16800</v>
      </c>
      <c r="R169" s="93">
        <v>16800</v>
      </c>
      <c r="T169" s="184"/>
      <c r="U169" s="90"/>
      <c r="V169" s="90">
        <v>12000</v>
      </c>
      <c r="W169" s="93">
        <v>12000</v>
      </c>
    </row>
    <row r="170" s="67" customFormat="1" spans="1:23">
      <c r="A170" s="145">
        <v>95</v>
      </c>
      <c r="B170" s="211" t="s">
        <v>146</v>
      </c>
      <c r="C170" s="87">
        <v>18974994750</v>
      </c>
      <c r="D170" s="89" t="s">
        <v>140</v>
      </c>
      <c r="E170" s="87">
        <v>112.168</v>
      </c>
      <c r="F170" s="87"/>
      <c r="G170" s="90">
        <v>1400</v>
      </c>
      <c r="H170" s="90"/>
      <c r="I170" s="90">
        <v>1000</v>
      </c>
      <c r="J170" s="180" t="s">
        <v>595</v>
      </c>
      <c r="K170" s="181"/>
      <c r="L170" s="182" t="s">
        <v>596</v>
      </c>
      <c r="M170" s="183">
        <v>5600</v>
      </c>
      <c r="P170" s="90"/>
      <c r="Q170" s="90">
        <v>8400</v>
      </c>
      <c r="R170" s="90"/>
      <c r="T170" s="184"/>
      <c r="U170" s="90"/>
      <c r="V170" s="90">
        <v>6000</v>
      </c>
      <c r="W170" s="90"/>
    </row>
    <row r="171" s="67" customFormat="1" spans="1:23">
      <c r="A171" s="145">
        <v>93</v>
      </c>
      <c r="B171" s="211" t="s">
        <v>143</v>
      </c>
      <c r="C171" s="87">
        <v>15111422966</v>
      </c>
      <c r="D171" s="89" t="s">
        <v>140</v>
      </c>
      <c r="E171" s="87">
        <v>158</v>
      </c>
      <c r="F171" s="87"/>
      <c r="G171" s="90">
        <v>700</v>
      </c>
      <c r="H171" s="90"/>
      <c r="I171" s="90">
        <v>500</v>
      </c>
      <c r="J171" s="180" t="s">
        <v>597</v>
      </c>
      <c r="K171" s="181"/>
      <c r="L171" s="182" t="s">
        <v>590</v>
      </c>
      <c r="M171" s="183">
        <f>账面押金!$G$196</f>
        <v>4800</v>
      </c>
      <c r="P171" s="90"/>
      <c r="Q171" s="90">
        <v>8400</v>
      </c>
      <c r="R171" s="90">
        <v>4200</v>
      </c>
      <c r="T171" s="184"/>
      <c r="U171" s="90"/>
      <c r="V171" s="90">
        <v>6000</v>
      </c>
      <c r="W171" s="90">
        <v>3000</v>
      </c>
    </row>
    <row r="172" s="67" customFormat="1" spans="1:23">
      <c r="A172" s="145"/>
      <c r="B172" s="211" t="s">
        <v>143</v>
      </c>
      <c r="C172" s="87">
        <v>15111422966</v>
      </c>
      <c r="D172" s="89" t="s">
        <v>140</v>
      </c>
      <c r="E172" s="87">
        <v>158.168</v>
      </c>
      <c r="F172" s="87"/>
      <c r="G172" s="90">
        <v>1400</v>
      </c>
      <c r="H172" s="90"/>
      <c r="I172" s="90">
        <v>1000</v>
      </c>
      <c r="J172" s="180" t="s">
        <v>598</v>
      </c>
      <c r="K172" s="181"/>
      <c r="L172" s="182"/>
      <c r="M172" s="183"/>
      <c r="P172" s="90"/>
      <c r="Q172" s="90"/>
      <c r="R172" s="90">
        <v>4200</v>
      </c>
      <c r="T172" s="184"/>
      <c r="U172" s="90"/>
      <c r="V172" s="90"/>
      <c r="W172" s="90">
        <v>3000</v>
      </c>
    </row>
    <row r="173" s="67" customFormat="1" spans="1:23">
      <c r="A173" s="145">
        <v>94</v>
      </c>
      <c r="B173" s="211" t="s">
        <v>144</v>
      </c>
      <c r="C173" s="87">
        <v>18108469888</v>
      </c>
      <c r="D173" s="89" t="s">
        <v>140</v>
      </c>
      <c r="E173" s="87" t="s">
        <v>145</v>
      </c>
      <c r="F173" s="87"/>
      <c r="G173" s="90">
        <v>2100</v>
      </c>
      <c r="H173" s="90"/>
      <c r="I173" s="90">
        <v>1500</v>
      </c>
      <c r="J173" s="180" t="s">
        <v>440</v>
      </c>
      <c r="K173" s="181"/>
      <c r="L173" s="182"/>
      <c r="M173" s="183"/>
      <c r="P173" s="90"/>
      <c r="Q173" s="90">
        <v>12600</v>
      </c>
      <c r="R173" s="90"/>
      <c r="T173" s="184"/>
      <c r="U173" s="90"/>
      <c r="V173" s="90">
        <v>9000</v>
      </c>
      <c r="W173" s="90"/>
    </row>
    <row r="174" s="67" customFormat="1" spans="1:23">
      <c r="A174" s="145"/>
      <c r="B174" s="211" t="s">
        <v>144</v>
      </c>
      <c r="C174" s="87">
        <v>18108469888</v>
      </c>
      <c r="D174" s="89" t="s">
        <v>140</v>
      </c>
      <c r="E174" s="87">
        <v>116</v>
      </c>
      <c r="F174" s="87"/>
      <c r="G174" s="90">
        <v>700</v>
      </c>
      <c r="H174" s="90"/>
      <c r="I174" s="90">
        <v>500</v>
      </c>
      <c r="J174" s="180" t="s">
        <v>599</v>
      </c>
      <c r="K174" s="181"/>
      <c r="L174" s="182" t="s">
        <v>600</v>
      </c>
      <c r="M174" s="183">
        <f>账面押金!$G$307</f>
        <v>2800</v>
      </c>
      <c r="P174" s="90"/>
      <c r="Q174" s="90"/>
      <c r="R174" s="90"/>
      <c r="T174" s="184"/>
      <c r="U174" s="90"/>
      <c r="V174" s="90"/>
      <c r="W174" s="90"/>
    </row>
    <row r="175" s="67" customFormat="1" spans="1:23">
      <c r="A175" s="145"/>
      <c r="B175" s="211" t="s">
        <v>601</v>
      </c>
      <c r="C175" s="87"/>
      <c r="D175" s="89" t="s">
        <v>140</v>
      </c>
      <c r="E175" s="87" t="s">
        <v>602</v>
      </c>
      <c r="F175" s="87"/>
      <c r="G175" s="90">
        <v>1400</v>
      </c>
      <c r="H175" s="90"/>
      <c r="I175" s="90">
        <v>1000</v>
      </c>
      <c r="J175" s="180" t="s">
        <v>603</v>
      </c>
      <c r="K175" s="181"/>
      <c r="L175" s="182" t="s">
        <v>604</v>
      </c>
      <c r="M175" s="183">
        <f>账面押金!$G$308</f>
        <v>5600</v>
      </c>
      <c r="P175" s="90"/>
      <c r="Q175" s="90"/>
      <c r="R175" s="90"/>
      <c r="T175" s="184"/>
      <c r="U175" s="90"/>
      <c r="V175" s="90"/>
      <c r="W175" s="90"/>
    </row>
    <row r="176" s="67" customFormat="1" spans="1:24">
      <c r="A176" s="145">
        <v>96</v>
      </c>
      <c r="B176" s="208" t="s">
        <v>139</v>
      </c>
      <c r="C176" s="120">
        <v>15387581666</v>
      </c>
      <c r="D176" s="89" t="s">
        <v>147</v>
      </c>
      <c r="E176" s="87" t="s">
        <v>605</v>
      </c>
      <c r="F176" s="87"/>
      <c r="G176" s="90">
        <f>700*3</f>
        <v>2100</v>
      </c>
      <c r="H176" s="90"/>
      <c r="I176" s="90">
        <f>2000/4*3</f>
        <v>1500</v>
      </c>
      <c r="J176" s="180" t="s">
        <v>459</v>
      </c>
      <c r="K176" s="181"/>
      <c r="L176" s="182" t="s">
        <v>362</v>
      </c>
      <c r="M176" s="183">
        <f>账面押金!$G$86</f>
        <v>8000</v>
      </c>
      <c r="P176" s="90"/>
      <c r="Q176" s="93">
        <v>33600</v>
      </c>
      <c r="R176" s="93">
        <v>25200</v>
      </c>
      <c r="T176" s="184"/>
      <c r="U176" s="90"/>
      <c r="V176" s="93">
        <v>24000</v>
      </c>
      <c r="W176" s="93">
        <v>18000</v>
      </c>
      <c r="X176" s="67" t="s">
        <v>606</v>
      </c>
    </row>
    <row r="177" s="67" customFormat="1" spans="1:23">
      <c r="A177" s="145"/>
      <c r="B177" s="208" t="s">
        <v>139</v>
      </c>
      <c r="C177" s="120">
        <v>15387581666</v>
      </c>
      <c r="D177" s="89" t="s">
        <v>147</v>
      </c>
      <c r="E177" s="87">
        <v>15.21</v>
      </c>
      <c r="F177" s="87"/>
      <c r="G177" s="90">
        <v>1400</v>
      </c>
      <c r="H177" s="90"/>
      <c r="I177" s="90">
        <v>1000</v>
      </c>
      <c r="J177" s="180" t="s">
        <v>361</v>
      </c>
      <c r="K177" s="181"/>
      <c r="L177" s="182" t="s">
        <v>362</v>
      </c>
      <c r="M177" s="183"/>
      <c r="P177" s="90"/>
      <c r="Q177" s="90">
        <v>16800</v>
      </c>
      <c r="R177" s="90">
        <v>4200</v>
      </c>
      <c r="T177" s="184"/>
      <c r="U177" s="90"/>
      <c r="V177" s="90">
        <v>12000</v>
      </c>
      <c r="W177" s="90"/>
    </row>
    <row r="178" s="67" customFormat="1" spans="1:23">
      <c r="A178" s="145"/>
      <c r="B178" s="208" t="s">
        <v>139</v>
      </c>
      <c r="C178" s="120">
        <v>15387581666</v>
      </c>
      <c r="D178" s="89" t="s">
        <v>147</v>
      </c>
      <c r="E178" s="87">
        <v>3.5</v>
      </c>
      <c r="F178" s="87"/>
      <c r="G178" s="90">
        <v>1400</v>
      </c>
      <c r="H178" s="90"/>
      <c r="I178" s="90">
        <v>1000</v>
      </c>
      <c r="J178" s="180" t="s">
        <v>361</v>
      </c>
      <c r="K178" s="181"/>
      <c r="L178" s="182" t="s">
        <v>362</v>
      </c>
      <c r="M178" s="183"/>
      <c r="P178" s="90"/>
      <c r="Q178" s="90">
        <v>16800</v>
      </c>
      <c r="R178" s="90">
        <v>4200</v>
      </c>
      <c r="T178" s="184"/>
      <c r="U178" s="90"/>
      <c r="V178" s="90">
        <v>12000</v>
      </c>
      <c r="W178" s="90"/>
    </row>
    <row r="179" s="67" customFormat="1" spans="1:23">
      <c r="A179" s="145"/>
      <c r="B179" s="208" t="s">
        <v>139</v>
      </c>
      <c r="C179" s="120">
        <v>15387581666</v>
      </c>
      <c r="D179" s="89" t="s">
        <v>147</v>
      </c>
      <c r="E179" s="87" t="s">
        <v>80</v>
      </c>
      <c r="F179" s="87"/>
      <c r="G179" s="90">
        <v>2100</v>
      </c>
      <c r="H179" s="90"/>
      <c r="I179" s="90">
        <v>1500</v>
      </c>
      <c r="J179" s="180" t="s">
        <v>489</v>
      </c>
      <c r="K179" s="181"/>
      <c r="L179" s="182"/>
      <c r="M179" s="183"/>
      <c r="P179" s="90"/>
      <c r="Q179" s="90"/>
      <c r="R179" s="90">
        <v>27300</v>
      </c>
      <c r="T179" s="184"/>
      <c r="U179" s="90"/>
      <c r="V179" s="90"/>
      <c r="W179" s="90">
        <v>19500</v>
      </c>
    </row>
    <row r="180" s="67" customFormat="1" spans="1:23">
      <c r="A180" s="145"/>
      <c r="B180" s="208" t="s">
        <v>139</v>
      </c>
      <c r="C180" s="120">
        <v>15387581666</v>
      </c>
      <c r="D180" s="89" t="s">
        <v>147</v>
      </c>
      <c r="E180" s="87">
        <v>17</v>
      </c>
      <c r="F180" s="87"/>
      <c r="G180" s="90">
        <v>700</v>
      </c>
      <c r="H180" s="90"/>
      <c r="I180" s="90">
        <v>500</v>
      </c>
      <c r="J180" s="180" t="s">
        <v>524</v>
      </c>
      <c r="K180" s="181"/>
      <c r="L180" s="182"/>
      <c r="M180" s="183"/>
      <c r="P180" s="90"/>
      <c r="Q180" s="90"/>
      <c r="R180" s="90"/>
      <c r="T180" s="184"/>
      <c r="U180" s="90"/>
      <c r="V180" s="90"/>
      <c r="W180" s="90"/>
    </row>
    <row r="181" s="67" customFormat="1" spans="1:23">
      <c r="A181" s="145">
        <v>97</v>
      </c>
      <c r="B181" s="211" t="s">
        <v>607</v>
      </c>
      <c r="C181" s="87"/>
      <c r="D181" s="89" t="s">
        <v>147</v>
      </c>
      <c r="E181" s="87">
        <v>1</v>
      </c>
      <c r="F181" s="87"/>
      <c r="G181" s="90">
        <v>700</v>
      </c>
      <c r="H181" s="90"/>
      <c r="I181" s="90">
        <v>500</v>
      </c>
      <c r="J181" s="180" t="s">
        <v>608</v>
      </c>
      <c r="K181" s="181"/>
      <c r="L181" s="182" t="s">
        <v>609</v>
      </c>
      <c r="M181" s="183">
        <v>2800</v>
      </c>
      <c r="P181" s="90"/>
      <c r="Q181" s="90"/>
      <c r="R181" s="90"/>
      <c r="T181" s="184"/>
      <c r="U181" s="90"/>
      <c r="V181" s="90"/>
      <c r="W181" s="90"/>
    </row>
    <row r="182" s="67" customFormat="1" spans="1:23">
      <c r="A182" s="145"/>
      <c r="B182" s="211" t="s">
        <v>610</v>
      </c>
      <c r="C182" s="87"/>
      <c r="D182" s="89" t="s">
        <v>147</v>
      </c>
      <c r="E182" s="87">
        <v>7.9</v>
      </c>
      <c r="F182" s="87"/>
      <c r="G182" s="90">
        <f>4200/3</f>
        <v>1400</v>
      </c>
      <c r="H182" s="90"/>
      <c r="I182" s="90">
        <f>3000/3</f>
        <v>1000</v>
      </c>
      <c r="J182" s="180" t="s">
        <v>588</v>
      </c>
      <c r="K182" s="181"/>
      <c r="L182" s="182" t="s">
        <v>611</v>
      </c>
      <c r="M182" s="183">
        <v>5600</v>
      </c>
      <c r="P182" s="90"/>
      <c r="Q182" s="90"/>
      <c r="R182" s="90"/>
      <c r="T182" s="184"/>
      <c r="U182" s="90"/>
      <c r="V182" s="90"/>
      <c r="W182" s="90"/>
    </row>
    <row r="183" s="67" customFormat="1" spans="1:23">
      <c r="A183" s="145">
        <v>98</v>
      </c>
      <c r="B183" s="211" t="s">
        <v>149</v>
      </c>
      <c r="C183" s="87">
        <v>84131132</v>
      </c>
      <c r="D183" s="89" t="s">
        <v>147</v>
      </c>
      <c r="E183" s="87">
        <v>11.13</v>
      </c>
      <c r="F183" s="87"/>
      <c r="G183" s="90">
        <v>1400</v>
      </c>
      <c r="H183" s="90"/>
      <c r="I183" s="90">
        <v>1000</v>
      </c>
      <c r="J183" s="180" t="s">
        <v>424</v>
      </c>
      <c r="K183" s="181"/>
      <c r="L183" s="182" t="s">
        <v>362</v>
      </c>
      <c r="M183" s="183"/>
      <c r="P183" s="90"/>
      <c r="Q183" s="90">
        <v>12600</v>
      </c>
      <c r="R183" s="93">
        <v>16800</v>
      </c>
      <c r="T183" s="184"/>
      <c r="U183" s="90"/>
      <c r="V183" s="90">
        <v>9000</v>
      </c>
      <c r="W183" s="93">
        <v>12000</v>
      </c>
    </row>
    <row r="184" s="67" customFormat="1" spans="1:23">
      <c r="A184" s="145">
        <v>108</v>
      </c>
      <c r="B184" s="211" t="s">
        <v>161</v>
      </c>
      <c r="C184" s="87">
        <v>13574897117</v>
      </c>
      <c r="D184" s="89" t="s">
        <v>151</v>
      </c>
      <c r="E184" s="87">
        <v>1.2</v>
      </c>
      <c r="F184" s="87"/>
      <c r="G184" s="90">
        <f>700+250</f>
        <v>950</v>
      </c>
      <c r="H184" s="90"/>
      <c r="I184" s="90">
        <f>500+150</f>
        <v>650</v>
      </c>
      <c r="J184" s="180" t="s">
        <v>612</v>
      </c>
      <c r="K184" s="181"/>
      <c r="L184" s="182" t="s">
        <v>613</v>
      </c>
      <c r="M184" s="183"/>
      <c r="P184" s="90"/>
      <c r="Q184" s="90">
        <v>11400</v>
      </c>
      <c r="R184" s="93">
        <v>11400</v>
      </c>
      <c r="T184" s="184"/>
      <c r="U184" s="90"/>
      <c r="V184" s="90">
        <v>7800</v>
      </c>
      <c r="W184" s="93">
        <v>7800</v>
      </c>
    </row>
    <row r="185" s="67" customFormat="1" spans="1:23">
      <c r="A185" s="145"/>
      <c r="B185" s="211" t="s">
        <v>161</v>
      </c>
      <c r="C185" s="87">
        <v>13574897117</v>
      </c>
      <c r="D185" s="89" t="s">
        <v>151</v>
      </c>
      <c r="E185" s="87">
        <v>2</v>
      </c>
      <c r="F185" s="87"/>
      <c r="G185" s="90">
        <v>250</v>
      </c>
      <c r="H185" s="90"/>
      <c r="I185" s="90">
        <v>150</v>
      </c>
      <c r="J185" s="180" t="s">
        <v>614</v>
      </c>
      <c r="K185" s="181"/>
      <c r="L185" s="182"/>
      <c r="M185" s="183"/>
      <c r="P185" s="90"/>
      <c r="Q185" s="90"/>
      <c r="R185" s="93"/>
      <c r="T185" s="184"/>
      <c r="U185" s="90"/>
      <c r="V185" s="90"/>
      <c r="W185" s="93"/>
    </row>
    <row r="186" s="67" customFormat="1" spans="1:23">
      <c r="A186" s="145">
        <v>109</v>
      </c>
      <c r="B186" s="211" t="s">
        <v>162</v>
      </c>
      <c r="C186" s="87">
        <v>15200808080</v>
      </c>
      <c r="D186" s="89" t="s">
        <v>151</v>
      </c>
      <c r="E186" s="87">
        <v>6</v>
      </c>
      <c r="F186" s="87"/>
      <c r="G186" s="90">
        <v>700</v>
      </c>
      <c r="H186" s="90"/>
      <c r="I186" s="90">
        <v>500</v>
      </c>
      <c r="J186" s="180" t="s">
        <v>615</v>
      </c>
      <c r="K186" s="181"/>
      <c r="L186" s="182" t="s">
        <v>616</v>
      </c>
      <c r="M186" s="183"/>
      <c r="P186" s="90"/>
      <c r="Q186" s="90">
        <v>6300</v>
      </c>
      <c r="R186" s="93"/>
      <c r="T186" s="184"/>
      <c r="U186" s="90"/>
      <c r="V186" s="90">
        <v>4500</v>
      </c>
      <c r="W186" s="93"/>
    </row>
    <row r="187" s="67" customFormat="1" spans="1:23">
      <c r="A187" s="145"/>
      <c r="B187" s="211" t="s">
        <v>617</v>
      </c>
      <c r="C187" s="87"/>
      <c r="D187" s="89" t="s">
        <v>151</v>
      </c>
      <c r="E187" s="87">
        <v>6</v>
      </c>
      <c r="F187" s="87"/>
      <c r="G187" s="90">
        <v>700</v>
      </c>
      <c r="H187" s="90"/>
      <c r="I187" s="90">
        <v>500</v>
      </c>
      <c r="J187" s="180" t="s">
        <v>618</v>
      </c>
      <c r="K187" s="181"/>
      <c r="L187" s="182"/>
      <c r="M187" s="183"/>
      <c r="P187" s="90"/>
      <c r="Q187" s="90"/>
      <c r="R187" s="90">
        <v>4200</v>
      </c>
      <c r="T187" s="184"/>
      <c r="U187" s="90"/>
      <c r="V187" s="90"/>
      <c r="W187" s="93">
        <v>3000</v>
      </c>
    </row>
    <row r="188" s="67" customFormat="1" spans="1:23">
      <c r="A188" s="145"/>
      <c r="B188" s="208" t="s">
        <v>139</v>
      </c>
      <c r="C188" s="120">
        <v>15387581666</v>
      </c>
      <c r="D188" s="89" t="s">
        <v>151</v>
      </c>
      <c r="E188" s="87">
        <v>7</v>
      </c>
      <c r="F188" s="87"/>
      <c r="G188" s="90">
        <v>700</v>
      </c>
      <c r="H188" s="90"/>
      <c r="I188" s="90">
        <v>500</v>
      </c>
      <c r="J188" s="180" t="s">
        <v>619</v>
      </c>
      <c r="K188" s="181"/>
      <c r="L188" s="182"/>
      <c r="M188" s="183"/>
      <c r="P188" s="90"/>
      <c r="Q188" s="90">
        <v>8400</v>
      </c>
      <c r="R188" s="90">
        <v>8400</v>
      </c>
      <c r="T188" s="184"/>
      <c r="U188" s="90"/>
      <c r="V188" s="90">
        <v>6000</v>
      </c>
      <c r="W188" s="93">
        <v>6000</v>
      </c>
    </row>
    <row r="189" s="67" customFormat="1" spans="1:23">
      <c r="A189" s="145"/>
      <c r="B189" s="208" t="s">
        <v>620</v>
      </c>
      <c r="C189" s="120"/>
      <c r="D189" s="89" t="s">
        <v>151</v>
      </c>
      <c r="E189" s="87">
        <v>7</v>
      </c>
      <c r="F189" s="87"/>
      <c r="G189" s="90">
        <v>700</v>
      </c>
      <c r="H189" s="90"/>
      <c r="I189" s="90">
        <v>500</v>
      </c>
      <c r="J189" s="180" t="s">
        <v>621</v>
      </c>
      <c r="K189" s="181"/>
      <c r="L189" s="182"/>
      <c r="M189" s="183"/>
      <c r="P189" s="90"/>
      <c r="Q189" s="90">
        <v>1400</v>
      </c>
      <c r="R189" s="90">
        <v>4200</v>
      </c>
      <c r="T189" s="184"/>
      <c r="U189" s="90"/>
      <c r="V189" s="90">
        <v>1000</v>
      </c>
      <c r="W189" s="93">
        <v>3000</v>
      </c>
    </row>
    <row r="190" s="67" customFormat="1" spans="1:23">
      <c r="A190" s="145">
        <v>99</v>
      </c>
      <c r="B190" s="211" t="s">
        <v>150</v>
      </c>
      <c r="C190" s="87">
        <v>13677369916</v>
      </c>
      <c r="D190" s="89" t="s">
        <v>151</v>
      </c>
      <c r="E190" s="87" t="s">
        <v>152</v>
      </c>
      <c r="F190" s="87"/>
      <c r="G190" s="90">
        <f>700+1400</f>
        <v>2100</v>
      </c>
      <c r="H190" s="90"/>
      <c r="I190" s="90">
        <v>1500</v>
      </c>
      <c r="J190" s="180" t="s">
        <v>424</v>
      </c>
      <c r="K190" s="181"/>
      <c r="L190" s="182" t="s">
        <v>362</v>
      </c>
      <c r="M190" s="183"/>
      <c r="P190" s="90"/>
      <c r="Q190" s="90">
        <v>21000</v>
      </c>
      <c r="R190" s="93">
        <v>21000</v>
      </c>
      <c r="T190" s="184"/>
      <c r="U190" s="90"/>
      <c r="V190" s="90">
        <v>15000</v>
      </c>
      <c r="W190" s="93">
        <v>15000</v>
      </c>
    </row>
    <row r="191" s="67" customFormat="1" spans="1:23">
      <c r="A191" s="145"/>
      <c r="B191" s="211" t="s">
        <v>150</v>
      </c>
      <c r="C191" s="87">
        <v>13677369916</v>
      </c>
      <c r="D191" s="89" t="s">
        <v>151</v>
      </c>
      <c r="E191" s="87">
        <v>7.8</v>
      </c>
      <c r="F191" s="87"/>
      <c r="G191" s="90">
        <v>1400</v>
      </c>
      <c r="H191" s="90"/>
      <c r="I191" s="90">
        <v>1000</v>
      </c>
      <c r="J191" s="180" t="s">
        <v>528</v>
      </c>
      <c r="K191" s="181"/>
      <c r="L191" s="182" t="s">
        <v>469</v>
      </c>
      <c r="M191" s="183"/>
      <c r="P191" s="90"/>
      <c r="Q191" s="90"/>
      <c r="R191" s="93"/>
      <c r="T191" s="184"/>
      <c r="U191" s="90"/>
      <c r="V191" s="90"/>
      <c r="W191" s="93"/>
    </row>
    <row r="192" s="67" customFormat="1" spans="1:23">
      <c r="A192" s="145">
        <v>103</v>
      </c>
      <c r="B192" s="211" t="s">
        <v>156</v>
      </c>
      <c r="C192" s="87">
        <v>15580889898</v>
      </c>
      <c r="D192" s="89" t="s">
        <v>151</v>
      </c>
      <c r="E192" s="87">
        <v>9</v>
      </c>
      <c r="F192" s="87"/>
      <c r="G192" s="90">
        <v>700</v>
      </c>
      <c r="H192" s="90"/>
      <c r="I192" s="90">
        <v>500</v>
      </c>
      <c r="J192" s="180" t="s">
        <v>622</v>
      </c>
      <c r="K192" s="181"/>
      <c r="L192" s="182" t="s">
        <v>623</v>
      </c>
      <c r="M192" s="183"/>
      <c r="P192" s="90"/>
      <c r="Q192" s="90">
        <v>8400</v>
      </c>
      <c r="R192" s="90"/>
      <c r="T192" s="184"/>
      <c r="U192" s="90"/>
      <c r="V192" s="90">
        <v>6000</v>
      </c>
      <c r="W192" s="90"/>
    </row>
    <row r="193" s="67" customFormat="1" spans="1:23">
      <c r="A193" s="145"/>
      <c r="B193" s="211" t="s">
        <v>426</v>
      </c>
      <c r="C193" s="87"/>
      <c r="D193" s="89" t="s">
        <v>151</v>
      </c>
      <c r="E193" s="87">
        <v>9</v>
      </c>
      <c r="F193" s="87"/>
      <c r="G193" s="90">
        <v>700</v>
      </c>
      <c r="H193" s="90"/>
      <c r="I193" s="90">
        <v>500</v>
      </c>
      <c r="J193" s="180" t="s">
        <v>380</v>
      </c>
      <c r="K193" s="181"/>
      <c r="L193" s="182" t="s">
        <v>461</v>
      </c>
      <c r="M193" s="183"/>
      <c r="P193" s="90"/>
      <c r="Q193" s="90"/>
      <c r="R193" s="90"/>
      <c r="T193" s="184"/>
      <c r="U193" s="90"/>
      <c r="V193" s="90"/>
      <c r="W193" s="90"/>
    </row>
    <row r="194" s="67" customFormat="1" spans="1:23">
      <c r="A194" s="145"/>
      <c r="B194" s="211" t="s">
        <v>150</v>
      </c>
      <c r="C194" s="87">
        <v>13677369916</v>
      </c>
      <c r="D194" s="89" t="s">
        <v>151</v>
      </c>
      <c r="E194" s="87">
        <v>10</v>
      </c>
      <c r="F194" s="87"/>
      <c r="G194" s="90">
        <v>700</v>
      </c>
      <c r="H194" s="90"/>
      <c r="I194" s="90">
        <v>500</v>
      </c>
      <c r="J194" s="180" t="s">
        <v>624</v>
      </c>
      <c r="K194" s="181"/>
      <c r="L194" s="182"/>
      <c r="M194" s="183"/>
      <c r="P194" s="90"/>
      <c r="Q194" s="90">
        <v>2100</v>
      </c>
      <c r="R194" s="93">
        <v>8400</v>
      </c>
      <c r="T194" s="184"/>
      <c r="U194" s="90"/>
      <c r="V194" s="90">
        <v>1500</v>
      </c>
      <c r="W194" s="93">
        <v>6000</v>
      </c>
    </row>
    <row r="195" s="67" customFormat="1" spans="1:23">
      <c r="A195" s="145"/>
      <c r="B195" s="211" t="s">
        <v>177</v>
      </c>
      <c r="C195" s="87"/>
      <c r="D195" s="89" t="s">
        <v>151</v>
      </c>
      <c r="E195" s="87">
        <v>10</v>
      </c>
      <c r="F195" s="87"/>
      <c r="G195" s="90">
        <v>700</v>
      </c>
      <c r="H195" s="90"/>
      <c r="I195" s="90">
        <v>500</v>
      </c>
      <c r="J195" s="180" t="s">
        <v>528</v>
      </c>
      <c r="K195" s="181"/>
      <c r="L195" s="182"/>
      <c r="M195" s="183"/>
      <c r="P195" s="90"/>
      <c r="Q195" s="90"/>
      <c r="R195" s="93"/>
      <c r="T195" s="184"/>
      <c r="U195" s="90"/>
      <c r="V195" s="90"/>
      <c r="W195" s="93"/>
    </row>
    <row r="196" s="67" customFormat="1" spans="1:23">
      <c r="A196" s="145">
        <v>100</v>
      </c>
      <c r="B196" s="211" t="s">
        <v>153</v>
      </c>
      <c r="C196" s="87">
        <v>13807312100</v>
      </c>
      <c r="D196" s="89" t="s">
        <v>151</v>
      </c>
      <c r="E196" s="87">
        <v>16</v>
      </c>
      <c r="F196" s="87"/>
      <c r="G196" s="90">
        <v>700</v>
      </c>
      <c r="H196" s="90"/>
      <c r="I196" s="90">
        <v>500</v>
      </c>
      <c r="J196" s="180" t="s">
        <v>625</v>
      </c>
      <c r="K196" s="181"/>
      <c r="L196" s="182"/>
      <c r="M196" s="183"/>
      <c r="P196" s="90"/>
      <c r="Q196" s="90">
        <v>8400</v>
      </c>
      <c r="R196" s="90">
        <v>6300</v>
      </c>
      <c r="T196" s="184"/>
      <c r="U196" s="90"/>
      <c r="V196" s="90">
        <v>6000</v>
      </c>
      <c r="W196" s="90">
        <v>4500</v>
      </c>
    </row>
    <row r="197" s="67" customFormat="1" spans="1:23">
      <c r="A197" s="145">
        <v>101</v>
      </c>
      <c r="B197" s="211" t="s">
        <v>154</v>
      </c>
      <c r="C197" s="87">
        <v>15580005858</v>
      </c>
      <c r="D197" s="89" t="s">
        <v>151</v>
      </c>
      <c r="E197" s="87">
        <v>14</v>
      </c>
      <c r="F197" s="87"/>
      <c r="G197" s="90">
        <v>1400</v>
      </c>
      <c r="H197" s="90"/>
      <c r="I197" s="90">
        <v>1000</v>
      </c>
      <c r="J197" s="180" t="s">
        <v>626</v>
      </c>
      <c r="K197" s="181"/>
      <c r="L197" s="182"/>
      <c r="M197" s="183"/>
      <c r="P197" s="90"/>
      <c r="Q197" s="90">
        <v>4200</v>
      </c>
      <c r="R197" s="90">
        <v>8400</v>
      </c>
      <c r="T197" s="184"/>
      <c r="U197" s="90"/>
      <c r="V197" s="90">
        <v>3000</v>
      </c>
      <c r="W197" s="90">
        <v>6000</v>
      </c>
    </row>
    <row r="198" s="67" customFormat="1" spans="1:23">
      <c r="A198" s="145">
        <v>102</v>
      </c>
      <c r="B198" s="211" t="s">
        <v>155</v>
      </c>
      <c r="C198" s="87">
        <v>13908459976</v>
      </c>
      <c r="D198" s="89" t="s">
        <v>151</v>
      </c>
      <c r="E198" s="87">
        <v>11</v>
      </c>
      <c r="F198" s="87"/>
      <c r="G198" s="90">
        <v>700</v>
      </c>
      <c r="H198" s="90"/>
      <c r="I198" s="90">
        <v>500</v>
      </c>
      <c r="J198" s="180" t="s">
        <v>627</v>
      </c>
      <c r="K198" s="181"/>
      <c r="L198" s="182"/>
      <c r="M198" s="183"/>
      <c r="P198" s="90"/>
      <c r="Q198" s="90">
        <v>2100</v>
      </c>
      <c r="R198" s="93">
        <v>12600</v>
      </c>
      <c r="T198" s="184"/>
      <c r="U198" s="90"/>
      <c r="V198" s="90">
        <v>1500</v>
      </c>
      <c r="W198" s="93">
        <v>9000</v>
      </c>
    </row>
    <row r="199" s="67" customFormat="1" spans="1:23">
      <c r="A199" s="145"/>
      <c r="B199" s="211" t="s">
        <v>628</v>
      </c>
      <c r="C199" s="87"/>
      <c r="D199" s="89" t="s">
        <v>151</v>
      </c>
      <c r="E199" s="87">
        <v>11</v>
      </c>
      <c r="F199" s="87"/>
      <c r="G199" s="90">
        <v>700</v>
      </c>
      <c r="H199" s="90"/>
      <c r="I199" s="90">
        <v>500</v>
      </c>
      <c r="J199" s="180" t="s">
        <v>569</v>
      </c>
      <c r="K199" s="181"/>
      <c r="L199" s="182"/>
      <c r="M199" s="183"/>
      <c r="P199" s="90"/>
      <c r="Q199" s="90">
        <v>2100</v>
      </c>
      <c r="R199" s="93">
        <v>1400</v>
      </c>
      <c r="T199" s="184"/>
      <c r="U199" s="90"/>
      <c r="V199" s="90">
        <v>1500</v>
      </c>
      <c r="W199" s="93">
        <v>1000</v>
      </c>
    </row>
    <row r="200" s="67" customFormat="1" spans="1:23">
      <c r="A200" s="145">
        <v>104</v>
      </c>
      <c r="B200" s="211" t="s">
        <v>157</v>
      </c>
      <c r="C200" s="87">
        <v>13548588998</v>
      </c>
      <c r="D200" s="89" t="s">
        <v>151</v>
      </c>
      <c r="E200" s="87">
        <v>13.15</v>
      </c>
      <c r="F200" s="87"/>
      <c r="G200" s="90">
        <v>1400</v>
      </c>
      <c r="H200" s="90"/>
      <c r="I200" s="90">
        <v>1000</v>
      </c>
      <c r="J200" s="180" t="s">
        <v>459</v>
      </c>
      <c r="K200" s="181"/>
      <c r="L200" s="182"/>
      <c r="M200" s="183"/>
      <c r="P200" s="90"/>
      <c r="Q200" s="90">
        <v>16800</v>
      </c>
      <c r="R200" s="93">
        <v>16800</v>
      </c>
      <c r="T200" s="184"/>
      <c r="U200" s="90"/>
      <c r="V200" s="90">
        <v>12000</v>
      </c>
      <c r="W200" s="93">
        <v>12000</v>
      </c>
    </row>
    <row r="201" s="67" customFormat="1" spans="1:23">
      <c r="A201" s="145">
        <v>105</v>
      </c>
      <c r="B201" s="211" t="s">
        <v>158</v>
      </c>
      <c r="C201" s="87">
        <v>18711192169</v>
      </c>
      <c r="D201" s="89" t="s">
        <v>151</v>
      </c>
      <c r="E201" s="87">
        <v>19</v>
      </c>
      <c r="F201" s="87"/>
      <c r="G201" s="90">
        <v>700</v>
      </c>
      <c r="H201" s="90"/>
      <c r="I201" s="90">
        <v>500</v>
      </c>
      <c r="J201" s="180" t="s">
        <v>462</v>
      </c>
      <c r="K201" s="181"/>
      <c r="L201" s="182"/>
      <c r="M201" s="183"/>
      <c r="P201" s="90"/>
      <c r="Q201" s="90">
        <v>8400</v>
      </c>
      <c r="R201" s="93">
        <v>8400</v>
      </c>
      <c r="T201" s="184"/>
      <c r="U201" s="90"/>
      <c r="V201" s="90">
        <v>6000</v>
      </c>
      <c r="W201" s="93">
        <v>6000</v>
      </c>
    </row>
    <row r="202" s="67" customFormat="1" spans="1:23">
      <c r="A202" s="145">
        <v>106</v>
      </c>
      <c r="B202" s="211" t="s">
        <v>159</v>
      </c>
      <c r="C202" s="87">
        <v>13508479939</v>
      </c>
      <c r="D202" s="89" t="s">
        <v>151</v>
      </c>
      <c r="E202" s="87">
        <v>17</v>
      </c>
      <c r="F202" s="87"/>
      <c r="G202" s="90">
        <v>700</v>
      </c>
      <c r="H202" s="90"/>
      <c r="I202" s="90">
        <v>500</v>
      </c>
      <c r="J202" s="180" t="s">
        <v>472</v>
      </c>
      <c r="K202" s="181"/>
      <c r="L202" s="182"/>
      <c r="M202" s="183"/>
      <c r="P202" s="90"/>
      <c r="Q202" s="90">
        <v>6300</v>
      </c>
      <c r="R202" s="93">
        <v>8400</v>
      </c>
      <c r="T202" s="184"/>
      <c r="U202" s="90"/>
      <c r="V202" s="90">
        <v>4500</v>
      </c>
      <c r="W202" s="93">
        <v>6000</v>
      </c>
    </row>
    <row r="203" s="67" customFormat="1" customHeight="1" spans="1:23">
      <c r="A203" s="145">
        <v>107</v>
      </c>
      <c r="B203" s="211" t="s">
        <v>160</v>
      </c>
      <c r="C203" s="87">
        <v>13508479939</v>
      </c>
      <c r="D203" s="89" t="s">
        <v>151</v>
      </c>
      <c r="E203" s="87">
        <v>20</v>
      </c>
      <c r="F203" s="87"/>
      <c r="G203" s="90">
        <v>700</v>
      </c>
      <c r="H203" s="90"/>
      <c r="I203" s="90">
        <v>500</v>
      </c>
      <c r="J203" s="180" t="s">
        <v>629</v>
      </c>
      <c r="K203" s="181"/>
      <c r="L203" s="182"/>
      <c r="M203" s="183"/>
      <c r="P203" s="90"/>
      <c r="Q203" s="90">
        <v>4200</v>
      </c>
      <c r="R203" s="90">
        <v>4200</v>
      </c>
      <c r="T203" s="184"/>
      <c r="U203" s="90"/>
      <c r="V203" s="90">
        <v>3000</v>
      </c>
      <c r="W203" s="93">
        <v>3000</v>
      </c>
    </row>
    <row r="204" s="67" customFormat="1" spans="1:23">
      <c r="A204" s="145">
        <v>110</v>
      </c>
      <c r="B204" s="208" t="s">
        <v>163</v>
      </c>
      <c r="C204" s="87">
        <v>13975119555</v>
      </c>
      <c r="D204" s="89" t="s">
        <v>151</v>
      </c>
      <c r="E204" s="87">
        <v>18</v>
      </c>
      <c r="F204" s="87"/>
      <c r="G204" s="90">
        <v>1400</v>
      </c>
      <c r="H204" s="90"/>
      <c r="I204" s="90">
        <v>1000</v>
      </c>
      <c r="J204" s="180" t="s">
        <v>486</v>
      </c>
      <c r="K204" s="181"/>
      <c r="L204" s="182"/>
      <c r="M204" s="183"/>
      <c r="P204" s="90"/>
      <c r="Q204" s="90">
        <v>12600</v>
      </c>
      <c r="R204" s="93"/>
      <c r="T204" s="184"/>
      <c r="U204" s="90"/>
      <c r="V204" s="90">
        <v>9000</v>
      </c>
      <c r="W204" s="93"/>
    </row>
    <row r="205" s="67" customFormat="1" spans="1:23">
      <c r="A205" s="145"/>
      <c r="B205" s="208" t="s">
        <v>630</v>
      </c>
      <c r="C205" s="87"/>
      <c r="D205" s="89" t="s">
        <v>151</v>
      </c>
      <c r="E205" s="87">
        <v>18</v>
      </c>
      <c r="F205" s="87"/>
      <c r="G205" s="90">
        <v>1400</v>
      </c>
      <c r="H205" s="90"/>
      <c r="I205" s="90">
        <v>1000</v>
      </c>
      <c r="J205" s="180" t="s">
        <v>398</v>
      </c>
      <c r="K205" s="181"/>
      <c r="L205" s="182"/>
      <c r="M205" s="183"/>
      <c r="P205" s="90"/>
      <c r="Q205" s="90"/>
      <c r="R205" s="93">
        <v>21000</v>
      </c>
      <c r="T205" s="184"/>
      <c r="U205" s="90"/>
      <c r="V205" s="90"/>
      <c r="W205" s="93">
        <v>15000</v>
      </c>
    </row>
    <row r="206" s="67" customFormat="1" spans="1:23">
      <c r="A206" s="145"/>
      <c r="B206" s="208" t="s">
        <v>85</v>
      </c>
      <c r="C206" s="87">
        <v>18152788881</v>
      </c>
      <c r="D206" s="89" t="s">
        <v>165</v>
      </c>
      <c r="E206" s="87">
        <v>1</v>
      </c>
      <c r="F206" s="87"/>
      <c r="G206" s="90">
        <v>700</v>
      </c>
      <c r="H206" s="90"/>
      <c r="I206" s="90">
        <v>500</v>
      </c>
      <c r="J206" s="180" t="s">
        <v>631</v>
      </c>
      <c r="K206" s="181"/>
      <c r="L206" s="182"/>
      <c r="M206" s="183"/>
      <c r="P206" s="90"/>
      <c r="Q206" s="90">
        <v>1400</v>
      </c>
      <c r="R206" s="93">
        <v>2100</v>
      </c>
      <c r="T206" s="184"/>
      <c r="U206" s="90"/>
      <c r="V206" s="90">
        <v>1000</v>
      </c>
      <c r="W206" s="93">
        <v>1500</v>
      </c>
    </row>
    <row r="207" s="67" customFormat="1" spans="1:23">
      <c r="A207" s="145">
        <v>111</v>
      </c>
      <c r="B207" s="208" t="s">
        <v>164</v>
      </c>
      <c r="C207" s="87">
        <v>13707311430</v>
      </c>
      <c r="D207" s="89" t="s">
        <v>165</v>
      </c>
      <c r="E207" s="87">
        <v>5</v>
      </c>
      <c r="F207" s="87"/>
      <c r="G207" s="90">
        <v>700</v>
      </c>
      <c r="H207" s="90"/>
      <c r="I207" s="90">
        <v>400</v>
      </c>
      <c r="J207" s="180" t="s">
        <v>632</v>
      </c>
      <c r="K207" s="181"/>
      <c r="L207" s="182"/>
      <c r="M207" s="183"/>
      <c r="P207" s="90"/>
      <c r="Q207" s="90">
        <v>8400</v>
      </c>
      <c r="R207" s="90">
        <v>6300</v>
      </c>
      <c r="T207" s="184"/>
      <c r="U207" s="90"/>
      <c r="V207" s="90">
        <v>6000</v>
      </c>
      <c r="W207" s="90">
        <v>4500</v>
      </c>
    </row>
    <row r="208" s="67" customFormat="1" spans="1:23">
      <c r="A208" s="145">
        <v>112</v>
      </c>
      <c r="B208" s="208" t="s">
        <v>166</v>
      </c>
      <c r="C208" s="87">
        <v>13707311430</v>
      </c>
      <c r="D208" s="89" t="s">
        <v>165</v>
      </c>
      <c r="E208" s="87">
        <v>3</v>
      </c>
      <c r="F208" s="87"/>
      <c r="G208" s="90">
        <v>700</v>
      </c>
      <c r="H208" s="90"/>
      <c r="I208" s="90">
        <v>500</v>
      </c>
      <c r="J208" s="180" t="s">
        <v>632</v>
      </c>
      <c r="K208" s="181"/>
      <c r="L208" s="182"/>
      <c r="M208" s="183"/>
      <c r="P208" s="90"/>
      <c r="Q208" s="90">
        <v>8400</v>
      </c>
      <c r="R208" s="90">
        <v>8400</v>
      </c>
      <c r="T208" s="184"/>
      <c r="U208" s="90"/>
      <c r="V208" s="90">
        <v>6000</v>
      </c>
      <c r="W208" s="90">
        <v>6000</v>
      </c>
    </row>
    <row r="209" s="67" customFormat="1" spans="1:23">
      <c r="A209" s="145"/>
      <c r="B209" s="208" t="s">
        <v>166</v>
      </c>
      <c r="C209" s="87">
        <v>13707311430</v>
      </c>
      <c r="D209" s="89" t="s">
        <v>165</v>
      </c>
      <c r="E209" s="249" t="s">
        <v>633</v>
      </c>
      <c r="F209" s="87"/>
      <c r="G209" s="90">
        <v>1400</v>
      </c>
      <c r="H209" s="90"/>
      <c r="I209" s="90">
        <v>1000</v>
      </c>
      <c r="J209" s="180" t="s">
        <v>634</v>
      </c>
      <c r="K209" s="181"/>
      <c r="L209" s="182"/>
      <c r="M209" s="183"/>
      <c r="P209" s="90"/>
      <c r="Q209" s="90">
        <v>8400</v>
      </c>
      <c r="R209" s="93">
        <v>16800</v>
      </c>
      <c r="T209" s="184"/>
      <c r="U209" s="90"/>
      <c r="V209" s="90">
        <v>6000</v>
      </c>
      <c r="W209" s="93">
        <v>12000</v>
      </c>
    </row>
    <row r="210" s="67" customFormat="1" spans="1:23">
      <c r="A210" s="145">
        <v>113</v>
      </c>
      <c r="B210" s="211" t="s">
        <v>168</v>
      </c>
      <c r="C210" s="87">
        <v>15111438831</v>
      </c>
      <c r="D210" s="89" t="s">
        <v>165</v>
      </c>
      <c r="E210" s="87">
        <v>21</v>
      </c>
      <c r="F210" s="87"/>
      <c r="G210" s="90">
        <v>700</v>
      </c>
      <c r="H210" s="90"/>
      <c r="I210" s="90">
        <v>500</v>
      </c>
      <c r="J210" s="180" t="s">
        <v>635</v>
      </c>
      <c r="K210" s="181"/>
      <c r="L210" s="182"/>
      <c r="M210" s="183"/>
      <c r="P210" s="90"/>
      <c r="Q210" s="90">
        <v>10500</v>
      </c>
      <c r="R210" s="90">
        <v>2100</v>
      </c>
      <c r="T210" s="184"/>
      <c r="U210" s="90"/>
      <c r="V210" s="90">
        <v>7500</v>
      </c>
      <c r="W210" s="90">
        <v>1500</v>
      </c>
    </row>
    <row r="211" s="67" customFormat="1" spans="1:23">
      <c r="A211" s="145"/>
      <c r="B211" s="211" t="s">
        <v>636</v>
      </c>
      <c r="C211" s="87"/>
      <c r="D211" s="89" t="s">
        <v>165</v>
      </c>
      <c r="E211" s="87">
        <v>22</v>
      </c>
      <c r="F211" s="87"/>
      <c r="G211" s="90">
        <v>350</v>
      </c>
      <c r="H211" s="90"/>
      <c r="I211" s="90">
        <v>200</v>
      </c>
      <c r="J211" s="180" t="s">
        <v>637</v>
      </c>
      <c r="K211" s="181"/>
      <c r="L211" s="182"/>
      <c r="M211" s="183"/>
      <c r="P211" s="90"/>
      <c r="Q211" s="90"/>
      <c r="R211" s="90">
        <v>3150</v>
      </c>
      <c r="T211" s="184"/>
      <c r="U211" s="90"/>
      <c r="V211" s="90"/>
      <c r="W211" s="90">
        <v>1800</v>
      </c>
    </row>
    <row r="212" s="67" customFormat="1" spans="1:23">
      <c r="A212" s="145"/>
      <c r="B212" s="211" t="s">
        <v>638</v>
      </c>
      <c r="C212" s="87"/>
      <c r="D212" s="89" t="s">
        <v>165</v>
      </c>
      <c r="E212" s="87">
        <v>22</v>
      </c>
      <c r="F212" s="87"/>
      <c r="G212" s="90">
        <v>350</v>
      </c>
      <c r="H212" s="90"/>
      <c r="I212" s="90">
        <v>200</v>
      </c>
      <c r="J212" s="180" t="s">
        <v>514</v>
      </c>
      <c r="K212" s="181"/>
      <c r="L212" s="182"/>
      <c r="M212" s="183"/>
      <c r="P212" s="90"/>
      <c r="Q212" s="90"/>
      <c r="R212" s="90"/>
      <c r="T212" s="184"/>
      <c r="U212" s="90"/>
      <c r="V212" s="90"/>
      <c r="W212" s="90"/>
    </row>
    <row r="213" s="67" customFormat="1" spans="1:23">
      <c r="A213" s="145">
        <v>114</v>
      </c>
      <c r="B213" s="211" t="s">
        <v>169</v>
      </c>
      <c r="C213" s="87">
        <v>18907310510</v>
      </c>
      <c r="D213" s="89" t="s">
        <v>165</v>
      </c>
      <c r="E213" s="87">
        <v>17.19</v>
      </c>
      <c r="F213" s="87"/>
      <c r="G213" s="90">
        <v>1400</v>
      </c>
      <c r="H213" s="90"/>
      <c r="I213" s="90">
        <v>1000</v>
      </c>
      <c r="J213" s="180" t="s">
        <v>625</v>
      </c>
      <c r="K213" s="181"/>
      <c r="L213" s="182"/>
      <c r="M213" s="183"/>
      <c r="P213" s="90"/>
      <c r="Q213" s="90">
        <v>4200</v>
      </c>
      <c r="R213" s="93"/>
      <c r="T213" s="184"/>
      <c r="U213" s="90"/>
      <c r="V213" s="90">
        <v>3000</v>
      </c>
      <c r="W213" s="93"/>
    </row>
    <row r="214" s="67" customFormat="1" spans="1:23">
      <c r="A214" s="145"/>
      <c r="B214" s="211" t="s">
        <v>639</v>
      </c>
      <c r="C214" s="87"/>
      <c r="D214" s="89" t="s">
        <v>165</v>
      </c>
      <c r="E214" s="87">
        <v>19</v>
      </c>
      <c r="F214" s="87"/>
      <c r="G214" s="90">
        <v>700</v>
      </c>
      <c r="H214" s="90"/>
      <c r="I214" s="90">
        <v>500</v>
      </c>
      <c r="J214" s="180" t="s">
        <v>398</v>
      </c>
      <c r="K214" s="181"/>
      <c r="L214" s="182"/>
      <c r="M214" s="183"/>
      <c r="P214" s="90"/>
      <c r="Q214" s="90">
        <v>2100</v>
      </c>
      <c r="R214" s="93">
        <v>4200</v>
      </c>
      <c r="T214" s="184"/>
      <c r="U214" s="90"/>
      <c r="V214" s="90">
        <v>1500</v>
      </c>
      <c r="W214" s="93">
        <v>3000</v>
      </c>
    </row>
    <row r="215" s="67" customFormat="1" spans="1:23">
      <c r="A215" s="145"/>
      <c r="B215" s="211" t="s">
        <v>640</v>
      </c>
      <c r="C215" s="87"/>
      <c r="D215" s="89" t="s">
        <v>165</v>
      </c>
      <c r="E215" s="87">
        <v>19</v>
      </c>
      <c r="F215" s="87"/>
      <c r="G215" s="90">
        <v>700</v>
      </c>
      <c r="H215" s="90"/>
      <c r="I215" s="90">
        <v>500</v>
      </c>
      <c r="J215" s="180" t="s">
        <v>641</v>
      </c>
      <c r="K215" s="181"/>
      <c r="L215" s="182"/>
      <c r="M215" s="183"/>
      <c r="P215" s="90"/>
      <c r="Q215" s="90"/>
      <c r="R215" s="93"/>
      <c r="T215" s="184"/>
      <c r="U215" s="90"/>
      <c r="V215" s="90"/>
      <c r="W215" s="93"/>
    </row>
    <row r="216" s="67" customFormat="1" spans="1:23">
      <c r="A216" s="145"/>
      <c r="B216" s="211" t="s">
        <v>601</v>
      </c>
      <c r="C216" s="87"/>
      <c r="D216" s="89" t="s">
        <v>171</v>
      </c>
      <c r="E216" s="87">
        <v>1</v>
      </c>
      <c r="F216" s="87"/>
      <c r="G216" s="90">
        <v>700</v>
      </c>
      <c r="H216" s="90"/>
      <c r="I216" s="90">
        <v>500</v>
      </c>
      <c r="J216" s="180" t="s">
        <v>514</v>
      </c>
      <c r="K216" s="181"/>
      <c r="L216" s="182"/>
      <c r="M216" s="183"/>
      <c r="P216" s="90"/>
      <c r="Q216" s="90"/>
      <c r="R216" s="93"/>
      <c r="T216" s="184"/>
      <c r="U216" s="90"/>
      <c r="V216" s="90"/>
      <c r="W216" s="93"/>
    </row>
    <row r="217" s="67" customFormat="1" spans="1:23">
      <c r="A217" s="145">
        <v>115</v>
      </c>
      <c r="B217" s="211" t="s">
        <v>170</v>
      </c>
      <c r="C217" s="87">
        <v>15116387248</v>
      </c>
      <c r="D217" s="89" t="s">
        <v>171</v>
      </c>
      <c r="E217" s="87">
        <v>1.7</v>
      </c>
      <c r="F217" s="87"/>
      <c r="G217" s="90">
        <v>1400</v>
      </c>
      <c r="H217" s="90"/>
      <c r="I217" s="90">
        <v>1000</v>
      </c>
      <c r="J217" s="180" t="s">
        <v>523</v>
      </c>
      <c r="K217" s="181"/>
      <c r="L217" s="182"/>
      <c r="M217" s="183">
        <v>4000</v>
      </c>
      <c r="P217" s="90"/>
      <c r="Q217" s="90">
        <v>14700</v>
      </c>
      <c r="R217" s="93">
        <v>4200</v>
      </c>
      <c r="T217" s="184"/>
      <c r="U217" s="90"/>
      <c r="V217" s="90">
        <v>10500</v>
      </c>
      <c r="W217" s="93">
        <v>3000</v>
      </c>
    </row>
    <row r="218" s="67" customFormat="1" spans="1:23">
      <c r="A218" s="145"/>
      <c r="B218" s="211" t="s">
        <v>170</v>
      </c>
      <c r="C218" s="87">
        <v>15116387248</v>
      </c>
      <c r="D218" s="89" t="s">
        <v>175</v>
      </c>
      <c r="E218" s="87" t="s">
        <v>642</v>
      </c>
      <c r="F218" s="87"/>
      <c r="G218" s="90">
        <v>2100</v>
      </c>
      <c r="H218" s="90"/>
      <c r="I218" s="90">
        <v>1500</v>
      </c>
      <c r="J218" s="180" t="s">
        <v>643</v>
      </c>
      <c r="K218" s="181"/>
      <c r="L218" s="182"/>
      <c r="M218" s="183"/>
      <c r="P218" s="90"/>
      <c r="Q218" s="90"/>
      <c r="R218" s="93">
        <v>25200</v>
      </c>
      <c r="T218" s="184"/>
      <c r="U218" s="90"/>
      <c r="V218" s="90"/>
      <c r="W218" s="93">
        <v>18000</v>
      </c>
    </row>
    <row r="219" s="67" customFormat="1" spans="1:23">
      <c r="A219" s="145"/>
      <c r="B219" s="211" t="s">
        <v>170</v>
      </c>
      <c r="C219" s="87">
        <v>15116387248</v>
      </c>
      <c r="D219" s="89" t="s">
        <v>171</v>
      </c>
      <c r="E219" s="87">
        <v>7</v>
      </c>
      <c r="F219" s="87"/>
      <c r="G219" s="90">
        <v>700</v>
      </c>
      <c r="H219" s="90"/>
      <c r="I219" s="90">
        <v>500</v>
      </c>
      <c r="J219" s="180" t="s">
        <v>533</v>
      </c>
      <c r="K219" s="181"/>
      <c r="L219" s="182"/>
      <c r="M219" s="183"/>
      <c r="P219" s="90"/>
      <c r="Q219" s="90"/>
      <c r="R219" s="93"/>
      <c r="T219" s="184"/>
      <c r="U219" s="90"/>
      <c r="V219" s="90"/>
      <c r="W219" s="93"/>
    </row>
    <row r="220" s="67" customFormat="1" spans="1:23">
      <c r="A220" s="145">
        <v>116</v>
      </c>
      <c r="B220" s="211" t="s">
        <v>172</v>
      </c>
      <c r="C220" s="87">
        <v>13974831047</v>
      </c>
      <c r="D220" s="89" t="s">
        <v>171</v>
      </c>
      <c r="E220" s="87" t="s">
        <v>173</v>
      </c>
      <c r="F220" s="87"/>
      <c r="G220" s="90">
        <v>3400</v>
      </c>
      <c r="H220" s="90"/>
      <c r="I220" s="90">
        <v>2400</v>
      </c>
      <c r="J220" s="180" t="s">
        <v>644</v>
      </c>
      <c r="K220" s="181"/>
      <c r="L220" s="182"/>
      <c r="M220" s="183"/>
      <c r="P220" s="90"/>
      <c r="Q220" s="90">
        <v>40800</v>
      </c>
      <c r="R220" s="93">
        <v>47400</v>
      </c>
      <c r="T220" s="184"/>
      <c r="U220" s="90"/>
      <c r="V220" s="90">
        <v>28800</v>
      </c>
      <c r="W220" s="93">
        <v>33600</v>
      </c>
    </row>
    <row r="221" s="67" customFormat="1" spans="1:23">
      <c r="A221" s="145">
        <v>117</v>
      </c>
      <c r="B221" s="211" t="s">
        <v>174</v>
      </c>
      <c r="C221" s="87"/>
      <c r="D221" s="89" t="s">
        <v>175</v>
      </c>
      <c r="E221" s="87" t="s">
        <v>176</v>
      </c>
      <c r="F221" s="87"/>
      <c r="G221" s="90"/>
      <c r="H221" s="90"/>
      <c r="I221" s="90"/>
      <c r="J221" s="180"/>
      <c r="K221" s="181"/>
      <c r="L221" s="182"/>
      <c r="M221" s="183"/>
      <c r="P221" s="90"/>
      <c r="Q221" s="90"/>
      <c r="R221" s="90"/>
      <c r="T221" s="184"/>
      <c r="U221" s="90"/>
      <c r="V221" s="90"/>
      <c r="W221" s="90"/>
    </row>
    <row r="222" s="67" customFormat="1" spans="1:23">
      <c r="A222" s="145">
        <v>118</v>
      </c>
      <c r="B222" s="211" t="s">
        <v>177</v>
      </c>
      <c r="C222" s="87">
        <v>13607319788</v>
      </c>
      <c r="D222" s="89" t="s">
        <v>171</v>
      </c>
      <c r="E222" s="87">
        <v>17</v>
      </c>
      <c r="F222" s="87"/>
      <c r="G222" s="90">
        <v>700</v>
      </c>
      <c r="H222" s="90"/>
      <c r="I222" s="90">
        <v>500</v>
      </c>
      <c r="J222" s="180" t="s">
        <v>424</v>
      </c>
      <c r="K222" s="181"/>
      <c r="L222" s="182"/>
      <c r="M222" s="183"/>
      <c r="P222" s="90"/>
      <c r="Q222" s="90">
        <v>2100</v>
      </c>
      <c r="R222" s="90">
        <v>8400</v>
      </c>
      <c r="T222" s="184"/>
      <c r="U222" s="90"/>
      <c r="V222" s="90">
        <v>1500</v>
      </c>
      <c r="W222" s="90">
        <v>6000</v>
      </c>
    </row>
    <row r="223" s="67" customFormat="1" spans="1:23">
      <c r="A223" s="145"/>
      <c r="B223" s="211" t="s">
        <v>645</v>
      </c>
      <c r="C223" s="87"/>
      <c r="D223" s="89" t="s">
        <v>171</v>
      </c>
      <c r="E223" s="87">
        <v>17</v>
      </c>
      <c r="F223" s="87"/>
      <c r="G223" s="90">
        <v>700</v>
      </c>
      <c r="H223" s="90"/>
      <c r="I223" s="90">
        <v>500</v>
      </c>
      <c r="J223" s="180" t="s">
        <v>528</v>
      </c>
      <c r="K223" s="181"/>
      <c r="L223" s="182"/>
      <c r="M223" s="183"/>
      <c r="P223" s="90"/>
      <c r="Q223" s="90"/>
      <c r="R223" s="90"/>
      <c r="T223" s="184"/>
      <c r="U223" s="90"/>
      <c r="V223" s="90"/>
      <c r="W223" s="90"/>
    </row>
    <row r="224" s="125" customFormat="1" spans="1:23">
      <c r="A224" s="156"/>
      <c r="B224" s="215" t="s">
        <v>178</v>
      </c>
      <c r="C224" s="115">
        <v>15084835494</v>
      </c>
      <c r="D224" s="158" t="s">
        <v>171</v>
      </c>
      <c r="E224" s="115">
        <v>11</v>
      </c>
      <c r="F224" s="115"/>
      <c r="G224" s="159">
        <v>700</v>
      </c>
      <c r="H224" s="159"/>
      <c r="I224" s="159">
        <v>500</v>
      </c>
      <c r="J224" s="188" t="s">
        <v>459</v>
      </c>
      <c r="K224" s="189"/>
      <c r="L224" s="190"/>
      <c r="M224" s="191"/>
      <c r="P224" s="159"/>
      <c r="Q224" s="159">
        <v>4200</v>
      </c>
      <c r="R224" s="159">
        <v>6300</v>
      </c>
      <c r="T224" s="202"/>
      <c r="U224" s="159"/>
      <c r="V224" s="159">
        <v>3000</v>
      </c>
      <c r="W224" s="159">
        <v>4500</v>
      </c>
    </row>
    <row r="225" s="67" customFormat="1" spans="1:23">
      <c r="A225" s="145"/>
      <c r="B225" s="211" t="s">
        <v>178</v>
      </c>
      <c r="C225" s="87">
        <v>15084835494</v>
      </c>
      <c r="D225" s="89" t="s">
        <v>171</v>
      </c>
      <c r="E225" s="87">
        <v>16</v>
      </c>
      <c r="F225" s="87"/>
      <c r="G225" s="90">
        <v>700</v>
      </c>
      <c r="H225" s="90"/>
      <c r="I225" s="90">
        <v>500</v>
      </c>
      <c r="J225" s="180" t="s">
        <v>646</v>
      </c>
      <c r="K225" s="181"/>
      <c r="L225" s="182"/>
      <c r="M225" s="183"/>
      <c r="P225" s="90"/>
      <c r="Q225" s="90">
        <v>6300</v>
      </c>
      <c r="R225" s="90">
        <v>6300</v>
      </c>
      <c r="T225" s="184"/>
      <c r="U225" s="90"/>
      <c r="V225" s="90">
        <v>4500</v>
      </c>
      <c r="W225" s="90">
        <v>4500</v>
      </c>
    </row>
    <row r="226" s="67" customFormat="1" spans="1:23">
      <c r="A226" s="145">
        <v>119</v>
      </c>
      <c r="B226" s="211" t="s">
        <v>178</v>
      </c>
      <c r="C226" s="87">
        <v>15084835494</v>
      </c>
      <c r="D226" s="89" t="s">
        <v>183</v>
      </c>
      <c r="E226" s="87">
        <v>15</v>
      </c>
      <c r="F226" s="87"/>
      <c r="G226" s="90">
        <v>700</v>
      </c>
      <c r="H226" s="90"/>
      <c r="I226" s="90">
        <v>500</v>
      </c>
      <c r="J226" s="180" t="s">
        <v>424</v>
      </c>
      <c r="K226" s="181"/>
      <c r="L226" s="182"/>
      <c r="M226" s="183"/>
      <c r="P226" s="90"/>
      <c r="Q226" s="90">
        <v>10500</v>
      </c>
      <c r="R226" s="90">
        <v>6300</v>
      </c>
      <c r="T226" s="184"/>
      <c r="U226" s="90"/>
      <c r="V226" s="90">
        <v>7500</v>
      </c>
      <c r="W226" s="90">
        <v>4500</v>
      </c>
    </row>
    <row r="227" s="67" customFormat="1" spans="1:23">
      <c r="A227" s="145">
        <v>120</v>
      </c>
      <c r="B227" s="211" t="s">
        <v>180</v>
      </c>
      <c r="C227" s="87">
        <v>82287143</v>
      </c>
      <c r="D227" s="89" t="s">
        <v>171</v>
      </c>
      <c r="E227" s="87">
        <v>13.15</v>
      </c>
      <c r="F227" s="87"/>
      <c r="G227" s="90"/>
      <c r="H227" s="90"/>
      <c r="I227" s="90"/>
      <c r="J227" s="180"/>
      <c r="K227" s="181"/>
      <c r="L227" s="182"/>
      <c r="M227" s="183"/>
      <c r="P227" s="90"/>
      <c r="Q227" s="90"/>
      <c r="R227" s="90">
        <v>5000</v>
      </c>
      <c r="T227" s="184"/>
      <c r="U227" s="90"/>
      <c r="V227" s="90">
        <v>5000</v>
      </c>
      <c r="W227" s="90"/>
    </row>
    <row r="228" s="126" customFormat="1" ht="13.5" spans="1:23">
      <c r="A228" s="145"/>
      <c r="B228" s="211" t="s">
        <v>647</v>
      </c>
      <c r="C228" s="87"/>
      <c r="D228" s="89" t="s">
        <v>175</v>
      </c>
      <c r="E228" s="87" t="s">
        <v>648</v>
      </c>
      <c r="F228" s="87"/>
      <c r="G228" s="90">
        <v>2100</v>
      </c>
      <c r="H228" s="90"/>
      <c r="I228" s="90">
        <v>1500</v>
      </c>
      <c r="J228" s="180" t="s">
        <v>524</v>
      </c>
      <c r="K228" s="181"/>
      <c r="L228" s="182"/>
      <c r="M228" s="183"/>
      <c r="P228" s="90"/>
      <c r="Q228" s="90"/>
      <c r="R228" s="90"/>
      <c r="T228" s="227"/>
      <c r="U228" s="90"/>
      <c r="V228" s="90"/>
      <c r="W228" s="90"/>
    </row>
    <row r="229" s="67" customFormat="1" spans="1:23">
      <c r="A229" s="145">
        <v>121</v>
      </c>
      <c r="B229" s="211" t="s">
        <v>181</v>
      </c>
      <c r="C229" s="87">
        <v>13974880540</v>
      </c>
      <c r="D229" s="89" t="s">
        <v>171</v>
      </c>
      <c r="E229" s="87">
        <v>10</v>
      </c>
      <c r="F229" s="87"/>
      <c r="G229" s="90">
        <v>700</v>
      </c>
      <c r="H229" s="90"/>
      <c r="I229" s="90">
        <v>500</v>
      </c>
      <c r="J229" s="180" t="s">
        <v>649</v>
      </c>
      <c r="K229" s="181"/>
      <c r="L229" s="182"/>
      <c r="M229" s="183"/>
      <c r="P229" s="90"/>
      <c r="Q229" s="90">
        <v>8400</v>
      </c>
      <c r="R229" s="93">
        <v>8400</v>
      </c>
      <c r="T229" s="184"/>
      <c r="U229" s="90"/>
      <c r="V229" s="90">
        <v>6000</v>
      </c>
      <c r="W229" s="93">
        <v>6000</v>
      </c>
    </row>
    <row r="230" s="67" customFormat="1" spans="1:23">
      <c r="A230" s="145">
        <v>122</v>
      </c>
      <c r="B230" s="211" t="s">
        <v>182</v>
      </c>
      <c r="C230" s="87">
        <v>13618485088</v>
      </c>
      <c r="D230" s="89" t="s">
        <v>183</v>
      </c>
      <c r="E230" s="87">
        <v>1</v>
      </c>
      <c r="F230" s="87"/>
      <c r="G230" s="90"/>
      <c r="H230" s="90"/>
      <c r="I230" s="90"/>
      <c r="J230" s="180"/>
      <c r="K230" s="181"/>
      <c r="L230" s="182"/>
      <c r="M230" s="183"/>
      <c r="P230" s="90"/>
      <c r="Q230" s="90"/>
      <c r="R230" s="90"/>
      <c r="T230" s="184"/>
      <c r="U230" s="90"/>
      <c r="V230" s="90"/>
      <c r="W230" s="90"/>
    </row>
    <row r="231" s="67" customFormat="1" spans="1:23">
      <c r="A231" s="145">
        <v>123</v>
      </c>
      <c r="B231" s="211" t="s">
        <v>184</v>
      </c>
      <c r="C231" s="87">
        <v>82243990</v>
      </c>
      <c r="D231" s="89" t="s">
        <v>183</v>
      </c>
      <c r="E231" s="87" t="s">
        <v>185</v>
      </c>
      <c r="F231" s="87"/>
      <c r="G231" s="90"/>
      <c r="H231" s="90"/>
      <c r="I231" s="90"/>
      <c r="J231" s="180"/>
      <c r="K231" s="181"/>
      <c r="L231" s="182"/>
      <c r="M231" s="183">
        <f>账面押金!G14</f>
        <v>2440</v>
      </c>
      <c r="P231" s="90"/>
      <c r="Q231" s="90"/>
      <c r="R231" s="90"/>
      <c r="T231" s="184"/>
      <c r="U231" s="90"/>
      <c r="V231" s="90">
        <v>5000</v>
      </c>
      <c r="W231" s="90">
        <v>10000</v>
      </c>
    </row>
    <row r="232" s="126" customFormat="1" ht="13.5" spans="1:23">
      <c r="A232" s="145"/>
      <c r="B232" s="211" t="s">
        <v>650</v>
      </c>
      <c r="C232" s="87"/>
      <c r="D232" s="89" t="s">
        <v>651</v>
      </c>
      <c r="E232" s="87"/>
      <c r="F232" s="87"/>
      <c r="G232" s="90"/>
      <c r="H232" s="90"/>
      <c r="I232" s="90"/>
      <c r="J232" s="180"/>
      <c r="K232" s="181"/>
      <c r="L232" s="182"/>
      <c r="M232" s="183"/>
      <c r="P232" s="90"/>
      <c r="Q232" s="90"/>
      <c r="R232" s="90"/>
      <c r="T232" s="227"/>
      <c r="U232" s="90"/>
      <c r="V232" s="90">
        <v>10000</v>
      </c>
      <c r="W232" s="90">
        <v>10000</v>
      </c>
    </row>
    <row r="233" s="67" customFormat="1" spans="1:23">
      <c r="A233" s="145">
        <v>124</v>
      </c>
      <c r="B233" s="211" t="s">
        <v>186</v>
      </c>
      <c r="C233" s="87">
        <v>13873141288</v>
      </c>
      <c r="D233" s="89" t="s">
        <v>183</v>
      </c>
      <c r="E233" s="87">
        <v>22</v>
      </c>
      <c r="F233" s="87"/>
      <c r="G233" s="90">
        <v>350</v>
      </c>
      <c r="H233" s="90"/>
      <c r="I233" s="90">
        <v>200</v>
      </c>
      <c r="J233" s="180" t="s">
        <v>449</v>
      </c>
      <c r="K233" s="181"/>
      <c r="L233" s="182"/>
      <c r="M233" s="183"/>
      <c r="P233" s="90"/>
      <c r="Q233" s="90">
        <v>4200</v>
      </c>
      <c r="R233" s="90">
        <v>4200</v>
      </c>
      <c r="T233" s="184"/>
      <c r="U233" s="90"/>
      <c r="V233" s="90">
        <v>2400</v>
      </c>
      <c r="W233" s="90">
        <v>2400</v>
      </c>
    </row>
    <row r="234" s="67" customFormat="1" spans="1:23">
      <c r="A234" s="145">
        <v>125</v>
      </c>
      <c r="B234" s="211" t="s">
        <v>166</v>
      </c>
      <c r="C234" s="87">
        <v>13707311430</v>
      </c>
      <c r="D234" s="89" t="s">
        <v>652</v>
      </c>
      <c r="E234" s="87" t="s">
        <v>653</v>
      </c>
      <c r="F234" s="87"/>
      <c r="G234" s="90">
        <v>2100</v>
      </c>
      <c r="H234" s="90"/>
      <c r="I234" s="90">
        <v>1500</v>
      </c>
      <c r="J234" s="180" t="s">
        <v>654</v>
      </c>
      <c r="K234" s="181"/>
      <c r="L234" s="182"/>
      <c r="M234" s="183"/>
      <c r="P234" s="90"/>
      <c r="Q234" s="90">
        <v>18900</v>
      </c>
      <c r="R234" s="90">
        <v>18900</v>
      </c>
      <c r="T234" s="184"/>
      <c r="U234" s="90"/>
      <c r="V234" s="90">
        <v>13500</v>
      </c>
      <c r="W234" s="90">
        <v>13500</v>
      </c>
    </row>
    <row r="235" s="67" customFormat="1" spans="1:23">
      <c r="A235" s="145">
        <v>126</v>
      </c>
      <c r="B235" s="211" t="s">
        <v>187</v>
      </c>
      <c r="C235" s="87">
        <v>13707311430</v>
      </c>
      <c r="D235" s="89" t="s">
        <v>183</v>
      </c>
      <c r="E235" s="87">
        <v>3.5</v>
      </c>
      <c r="F235" s="87"/>
      <c r="G235" s="90">
        <v>1400</v>
      </c>
      <c r="H235" s="90"/>
      <c r="I235" s="90">
        <v>1000</v>
      </c>
      <c r="J235" s="180" t="s">
        <v>654</v>
      </c>
      <c r="K235" s="181"/>
      <c r="L235" s="182"/>
      <c r="M235" s="183"/>
      <c r="P235" s="90"/>
      <c r="Q235" s="90">
        <v>16800</v>
      </c>
      <c r="R235" s="93">
        <v>16800</v>
      </c>
      <c r="T235" s="184"/>
      <c r="U235" s="90"/>
      <c r="V235" s="90">
        <v>12000</v>
      </c>
      <c r="W235" s="93">
        <v>12000</v>
      </c>
    </row>
    <row r="236" s="67" customFormat="1" spans="1:23">
      <c r="A236" s="145"/>
      <c r="B236" s="211" t="s">
        <v>188</v>
      </c>
      <c r="C236" s="87">
        <v>13707311430</v>
      </c>
      <c r="D236" s="89" t="s">
        <v>165</v>
      </c>
      <c r="E236" s="87">
        <v>1</v>
      </c>
      <c r="F236" s="87"/>
      <c r="G236" s="90">
        <v>700</v>
      </c>
      <c r="H236" s="90"/>
      <c r="I236" s="90">
        <v>500</v>
      </c>
      <c r="J236" s="180" t="s">
        <v>654</v>
      </c>
      <c r="K236" s="181"/>
      <c r="L236" s="182"/>
      <c r="M236" s="183"/>
      <c r="P236" s="90"/>
      <c r="Q236" s="90">
        <v>2100</v>
      </c>
      <c r="R236" s="90"/>
      <c r="T236" s="184"/>
      <c r="U236" s="90"/>
      <c r="V236" s="90">
        <v>1500</v>
      </c>
      <c r="W236" s="90"/>
    </row>
    <row r="237" s="67" customFormat="1" spans="1:23">
      <c r="A237" s="145">
        <v>127</v>
      </c>
      <c r="B237" s="211" t="s">
        <v>188</v>
      </c>
      <c r="C237" s="87">
        <v>13707311430</v>
      </c>
      <c r="D237" s="89" t="s">
        <v>183</v>
      </c>
      <c r="E237" s="87">
        <v>13</v>
      </c>
      <c r="F237" s="87"/>
      <c r="G237" s="90">
        <v>700</v>
      </c>
      <c r="H237" s="90"/>
      <c r="I237" s="90">
        <v>500</v>
      </c>
      <c r="J237" s="180" t="s">
        <v>655</v>
      </c>
      <c r="K237" s="181"/>
      <c r="L237" s="182"/>
      <c r="M237" s="183"/>
      <c r="P237" s="90"/>
      <c r="Q237" s="90">
        <v>8400</v>
      </c>
      <c r="R237" s="90">
        <v>8400</v>
      </c>
      <c r="T237" s="184"/>
      <c r="U237" s="90"/>
      <c r="V237" s="90">
        <v>6000</v>
      </c>
      <c r="W237" s="90">
        <v>6000</v>
      </c>
    </row>
    <row r="238" s="67" customFormat="1" spans="1:23">
      <c r="A238" s="145"/>
      <c r="B238" s="211" t="s">
        <v>656</v>
      </c>
      <c r="C238" s="87"/>
      <c r="D238" s="89" t="s">
        <v>183</v>
      </c>
      <c r="E238" s="87">
        <v>18</v>
      </c>
      <c r="F238" s="87"/>
      <c r="G238" s="90">
        <v>700</v>
      </c>
      <c r="H238" s="90"/>
      <c r="I238" s="90">
        <v>500</v>
      </c>
      <c r="J238" s="180" t="s">
        <v>657</v>
      </c>
      <c r="K238" s="181"/>
      <c r="L238" s="182"/>
      <c r="M238" s="183"/>
      <c r="P238" s="90"/>
      <c r="Q238" s="90"/>
      <c r="R238" s="90">
        <v>2100</v>
      </c>
      <c r="T238" s="184"/>
      <c r="U238" s="90"/>
      <c r="V238" s="90"/>
      <c r="W238" s="90">
        <v>1500</v>
      </c>
    </row>
    <row r="239" s="67" customFormat="1" ht="12.95" customHeight="1" spans="1:23">
      <c r="A239" s="216"/>
      <c r="B239" s="208" t="s">
        <v>658</v>
      </c>
      <c r="C239" s="120"/>
      <c r="D239" s="89" t="s">
        <v>147</v>
      </c>
      <c r="E239" s="87">
        <v>1</v>
      </c>
      <c r="F239" s="120"/>
      <c r="G239" s="90">
        <v>700</v>
      </c>
      <c r="H239" s="90"/>
      <c r="I239" s="90">
        <v>500</v>
      </c>
      <c r="J239" s="180" t="s">
        <v>659</v>
      </c>
      <c r="K239" s="181"/>
      <c r="L239" s="182"/>
      <c r="M239" s="218"/>
      <c r="P239" s="90"/>
      <c r="Q239" s="90">
        <v>6300</v>
      </c>
      <c r="R239" s="90">
        <v>2100</v>
      </c>
      <c r="T239" s="184"/>
      <c r="U239" s="90"/>
      <c r="V239" s="90">
        <v>4500</v>
      </c>
      <c r="W239" s="93">
        <v>1500</v>
      </c>
    </row>
    <row r="240" s="67" customFormat="1" spans="1:23">
      <c r="A240" s="216"/>
      <c r="B240" s="208" t="s">
        <v>660</v>
      </c>
      <c r="C240" s="120"/>
      <c r="D240" s="89" t="s">
        <v>151</v>
      </c>
      <c r="E240" s="87">
        <v>20</v>
      </c>
      <c r="F240" s="120"/>
      <c r="G240" s="90">
        <v>700</v>
      </c>
      <c r="H240" s="90"/>
      <c r="I240" s="90">
        <v>500</v>
      </c>
      <c r="J240" s="180" t="s">
        <v>661</v>
      </c>
      <c r="K240" s="181"/>
      <c r="L240" s="182"/>
      <c r="M240" s="218"/>
      <c r="P240" s="93"/>
      <c r="Q240" s="90">
        <v>3500</v>
      </c>
      <c r="R240" s="93"/>
      <c r="T240" s="184"/>
      <c r="U240" s="93"/>
      <c r="V240" s="93">
        <v>2500</v>
      </c>
      <c r="W240" s="93"/>
    </row>
    <row r="241" s="67" customFormat="1" spans="1:23">
      <c r="A241" s="216"/>
      <c r="B241" s="208" t="s">
        <v>662</v>
      </c>
      <c r="C241" s="120"/>
      <c r="D241" s="89" t="s">
        <v>183</v>
      </c>
      <c r="E241" s="87" t="s">
        <v>663</v>
      </c>
      <c r="F241" s="120"/>
      <c r="G241" s="90">
        <v>1400</v>
      </c>
      <c r="H241" s="90"/>
      <c r="I241" s="90">
        <v>1000</v>
      </c>
      <c r="J241" s="180" t="s">
        <v>511</v>
      </c>
      <c r="K241" s="181"/>
      <c r="L241" s="182"/>
      <c r="M241" s="218"/>
      <c r="P241" s="93"/>
      <c r="Q241" s="90">
        <v>4200</v>
      </c>
      <c r="R241" s="93"/>
      <c r="T241" s="184"/>
      <c r="U241" s="93"/>
      <c r="V241" s="93"/>
      <c r="W241" s="93"/>
    </row>
    <row r="242" s="67" customFormat="1" spans="1:23">
      <c r="A242" s="216"/>
      <c r="B242" s="208" t="s">
        <v>664</v>
      </c>
      <c r="C242" s="120"/>
      <c r="D242" s="89" t="s">
        <v>110</v>
      </c>
      <c r="E242" s="87">
        <v>15</v>
      </c>
      <c r="F242" s="120"/>
      <c r="G242" s="90">
        <v>700</v>
      </c>
      <c r="H242" s="90"/>
      <c r="I242" s="90">
        <v>460</v>
      </c>
      <c r="J242" s="180" t="s">
        <v>440</v>
      </c>
      <c r="K242" s="181"/>
      <c r="L242" s="182"/>
      <c r="M242" s="218"/>
      <c r="P242" s="90"/>
      <c r="Q242" s="90">
        <v>4200</v>
      </c>
      <c r="R242" s="90"/>
      <c r="T242" s="184"/>
      <c r="U242" s="90"/>
      <c r="V242" s="90">
        <v>2760</v>
      </c>
      <c r="W242" s="93"/>
    </row>
    <row r="243" s="67" customFormat="1" spans="1:23">
      <c r="A243" s="216"/>
      <c r="B243" s="208" t="s">
        <v>37</v>
      </c>
      <c r="C243" s="120"/>
      <c r="D243" s="89" t="s">
        <v>121</v>
      </c>
      <c r="E243" s="87">
        <v>3.5</v>
      </c>
      <c r="F243" s="120"/>
      <c r="G243" s="90">
        <v>1600</v>
      </c>
      <c r="H243" s="90"/>
      <c r="I243" s="90">
        <v>1120</v>
      </c>
      <c r="J243" s="180" t="s">
        <v>432</v>
      </c>
      <c r="K243" s="181"/>
      <c r="L243" s="182"/>
      <c r="M243" s="218"/>
      <c r="P243" s="90"/>
      <c r="Q243" s="90">
        <v>4800</v>
      </c>
      <c r="R243" s="90"/>
      <c r="T243" s="184"/>
      <c r="U243" s="90"/>
      <c r="V243" s="90">
        <v>3360</v>
      </c>
      <c r="W243" s="93"/>
    </row>
    <row r="244" s="67" customFormat="1" spans="1:23">
      <c r="A244" s="216"/>
      <c r="B244" s="208" t="s">
        <v>665</v>
      </c>
      <c r="C244" s="120"/>
      <c r="D244" s="89" t="s">
        <v>666</v>
      </c>
      <c r="E244" s="87"/>
      <c r="F244" s="120"/>
      <c r="G244" s="217"/>
      <c r="H244" s="218"/>
      <c r="I244" s="219"/>
      <c r="J244" s="220"/>
      <c r="K244" s="221"/>
      <c r="L244" s="222"/>
      <c r="M244" s="218"/>
      <c r="P244" s="223"/>
      <c r="Q244" s="223"/>
      <c r="R244" s="223"/>
      <c r="T244" s="184"/>
      <c r="U244" s="223"/>
      <c r="V244" s="223">
        <v>1875</v>
      </c>
      <c r="W244" s="223">
        <v>12833</v>
      </c>
    </row>
    <row r="245" s="126" customFormat="1" ht="13.5" spans="1:23">
      <c r="A245" s="216"/>
      <c r="B245" s="208"/>
      <c r="C245" s="120"/>
      <c r="D245" s="89"/>
      <c r="E245" s="87"/>
      <c r="F245" s="120"/>
      <c r="G245" s="217"/>
      <c r="H245" s="218"/>
      <c r="I245" s="219"/>
      <c r="J245" s="220"/>
      <c r="K245" s="221"/>
      <c r="L245" s="222"/>
      <c r="M245" s="218"/>
      <c r="P245" s="223"/>
      <c r="Q245" s="223"/>
      <c r="R245" s="223"/>
      <c r="T245" s="227"/>
      <c r="U245" s="223"/>
      <c r="V245" s="223"/>
      <c r="W245" s="223"/>
    </row>
    <row r="246" s="67" customFormat="1" spans="1:23">
      <c r="A246" s="216"/>
      <c r="B246" s="157" t="s">
        <v>667</v>
      </c>
      <c r="C246" s="120"/>
      <c r="D246" s="115" t="s">
        <v>668</v>
      </c>
      <c r="E246" s="87"/>
      <c r="F246" s="120"/>
      <c r="G246" s="159">
        <v>158121</v>
      </c>
      <c r="H246" s="90">
        <v>1897450</v>
      </c>
      <c r="I246" s="90"/>
      <c r="J246" s="224" t="s">
        <v>669</v>
      </c>
      <c r="K246" s="225">
        <v>46477</v>
      </c>
      <c r="L246" s="226">
        <v>44104</v>
      </c>
      <c r="M246" s="218">
        <f>账面押金!G98</f>
        <v>400000</v>
      </c>
      <c r="P246" s="93">
        <v>948726</v>
      </c>
      <c r="Q246" s="93">
        <v>906846</v>
      </c>
      <c r="R246" s="93">
        <v>1852272</v>
      </c>
      <c r="T246" s="184"/>
      <c r="U246" s="93"/>
      <c r="V246" s="93"/>
      <c r="W246" s="93"/>
    </row>
    <row r="247" s="67" customFormat="1" spans="1:23">
      <c r="A247" s="216"/>
      <c r="B247" s="157" t="s">
        <v>323</v>
      </c>
      <c r="C247" s="120"/>
      <c r="D247" s="115" t="s">
        <v>670</v>
      </c>
      <c r="E247" s="87">
        <v>15</v>
      </c>
      <c r="F247" s="120"/>
      <c r="G247" s="159">
        <v>1200</v>
      </c>
      <c r="H247" s="90"/>
      <c r="I247" s="90"/>
      <c r="J247" s="224" t="s">
        <v>671</v>
      </c>
      <c r="K247" s="225">
        <v>44196</v>
      </c>
      <c r="L247" s="226">
        <v>44104</v>
      </c>
      <c r="M247" s="218"/>
      <c r="P247" s="159">
        <v>7200</v>
      </c>
      <c r="Q247" s="93">
        <v>14400</v>
      </c>
      <c r="R247" s="93">
        <v>3600</v>
      </c>
      <c r="T247" s="184"/>
      <c r="U247" s="93"/>
      <c r="V247" s="93"/>
      <c r="W247" s="93"/>
    </row>
    <row r="248" s="67" customFormat="1" spans="1:23">
      <c r="A248" s="216"/>
      <c r="B248" s="157" t="s">
        <v>322</v>
      </c>
      <c r="C248" s="120"/>
      <c r="D248" s="115"/>
      <c r="E248" s="87">
        <v>13</v>
      </c>
      <c r="F248" s="120"/>
      <c r="G248" s="159">
        <v>1520</v>
      </c>
      <c r="H248" s="90"/>
      <c r="I248" s="90"/>
      <c r="J248" s="224" t="s">
        <v>671</v>
      </c>
      <c r="K248" s="225">
        <v>44196</v>
      </c>
      <c r="L248" s="226">
        <v>44074</v>
      </c>
      <c r="M248" s="218"/>
      <c r="P248" s="159">
        <v>4560</v>
      </c>
      <c r="Q248" s="93">
        <v>16720</v>
      </c>
      <c r="R248" s="93">
        <v>16720</v>
      </c>
      <c r="T248" s="184"/>
      <c r="U248" s="93"/>
      <c r="V248" s="93"/>
      <c r="W248" s="93"/>
    </row>
    <row r="249" s="67" customFormat="1" spans="1:23">
      <c r="A249" s="216"/>
      <c r="B249" s="157" t="s">
        <v>672</v>
      </c>
      <c r="C249" s="120"/>
      <c r="D249" s="115"/>
      <c r="E249" s="87">
        <v>27</v>
      </c>
      <c r="F249" s="120"/>
      <c r="G249" s="159">
        <v>1300</v>
      </c>
      <c r="H249" s="90"/>
      <c r="I249" s="90"/>
      <c r="J249" s="224" t="s">
        <v>474</v>
      </c>
      <c r="K249" s="225"/>
      <c r="L249" s="226"/>
      <c r="M249" s="218"/>
      <c r="P249" s="159"/>
      <c r="Q249" s="93">
        <v>14300</v>
      </c>
      <c r="R249" s="93">
        <v>16900</v>
      </c>
      <c r="T249" s="184"/>
      <c r="U249" s="93"/>
      <c r="V249" s="93"/>
      <c r="W249" s="93"/>
    </row>
    <row r="250" s="67" customFormat="1" spans="1:23">
      <c r="A250" s="216"/>
      <c r="B250" s="157" t="s">
        <v>309</v>
      </c>
      <c r="C250" s="120"/>
      <c r="D250" s="115"/>
      <c r="E250" s="87">
        <v>27</v>
      </c>
      <c r="F250" s="120"/>
      <c r="G250" s="159">
        <v>1300</v>
      </c>
      <c r="H250" s="90"/>
      <c r="I250" s="90"/>
      <c r="J250" s="224" t="s">
        <v>524</v>
      </c>
      <c r="K250" s="225">
        <v>44196</v>
      </c>
      <c r="L250" s="226">
        <v>44043</v>
      </c>
      <c r="M250" s="218"/>
      <c r="P250" s="159">
        <v>5200</v>
      </c>
      <c r="Q250" s="93"/>
      <c r="R250" s="93"/>
      <c r="T250" s="184"/>
      <c r="U250" s="93"/>
      <c r="V250" s="93"/>
      <c r="W250" s="93"/>
    </row>
    <row r="251" s="67" customFormat="1" spans="1:23">
      <c r="A251" s="216"/>
      <c r="B251" s="157" t="s">
        <v>673</v>
      </c>
      <c r="C251" s="120"/>
      <c r="D251" s="115"/>
      <c r="E251" s="87">
        <v>23</v>
      </c>
      <c r="F251" s="120"/>
      <c r="G251" s="159">
        <v>2300</v>
      </c>
      <c r="H251" s="90"/>
      <c r="I251" s="90"/>
      <c r="J251" s="224" t="s">
        <v>474</v>
      </c>
      <c r="K251" s="225"/>
      <c r="L251" s="226"/>
      <c r="M251" s="218"/>
      <c r="P251" s="159"/>
      <c r="Q251" s="93">
        <v>23000</v>
      </c>
      <c r="R251" s="93">
        <v>29900</v>
      </c>
      <c r="T251" s="184"/>
      <c r="U251" s="93"/>
      <c r="V251" s="93"/>
      <c r="W251" s="93"/>
    </row>
    <row r="252" s="67" customFormat="1" spans="1:23">
      <c r="A252" s="216"/>
      <c r="B252" s="157" t="s">
        <v>321</v>
      </c>
      <c r="C252" s="120"/>
      <c r="D252" s="115"/>
      <c r="E252" s="87">
        <v>25</v>
      </c>
      <c r="F252" s="120"/>
      <c r="G252" s="159">
        <v>2300</v>
      </c>
      <c r="H252" s="90"/>
      <c r="I252" s="90"/>
      <c r="J252" s="224" t="s">
        <v>524</v>
      </c>
      <c r="K252" s="225">
        <v>44196</v>
      </c>
      <c r="L252" s="226">
        <v>44043</v>
      </c>
      <c r="M252" s="218"/>
      <c r="P252" s="159">
        <v>9200</v>
      </c>
      <c r="Q252" s="93">
        <v>25300</v>
      </c>
      <c r="R252" s="93">
        <v>29900</v>
      </c>
      <c r="T252" s="184"/>
      <c r="U252" s="93"/>
      <c r="V252" s="93"/>
      <c r="W252" s="93"/>
    </row>
    <row r="253" s="67" customFormat="1" spans="1:23">
      <c r="A253" s="216"/>
      <c r="B253" s="157" t="s">
        <v>319</v>
      </c>
      <c r="C253" s="120"/>
      <c r="D253" s="115" t="s">
        <v>674</v>
      </c>
      <c r="E253" s="87">
        <v>102</v>
      </c>
      <c r="F253" s="120"/>
      <c r="G253" s="159">
        <v>1400</v>
      </c>
      <c r="H253" s="90"/>
      <c r="I253" s="90"/>
      <c r="J253" s="224" t="s">
        <v>675</v>
      </c>
      <c r="K253" s="225">
        <v>44227</v>
      </c>
      <c r="L253" s="226">
        <v>44043</v>
      </c>
      <c r="M253" s="218"/>
      <c r="P253" s="159">
        <v>5600</v>
      </c>
      <c r="Q253" s="93">
        <v>15400</v>
      </c>
      <c r="R253" s="93">
        <v>18200</v>
      </c>
      <c r="T253" s="184"/>
      <c r="U253" s="93"/>
      <c r="V253" s="93"/>
      <c r="W253" s="93"/>
    </row>
    <row r="254" s="67" customFormat="1" spans="1:23">
      <c r="A254" s="216"/>
      <c r="B254" s="157" t="s">
        <v>676</v>
      </c>
      <c r="C254" s="120"/>
      <c r="D254" s="115" t="s">
        <v>677</v>
      </c>
      <c r="E254" s="87"/>
      <c r="F254" s="120"/>
      <c r="G254" s="159">
        <v>1440</v>
      </c>
      <c r="H254" s="90"/>
      <c r="I254" s="90"/>
      <c r="J254" s="224" t="s">
        <v>474</v>
      </c>
      <c r="K254" s="225">
        <v>44196</v>
      </c>
      <c r="L254" s="226">
        <v>44043</v>
      </c>
      <c r="M254" s="218"/>
      <c r="P254" s="159">
        <v>5760</v>
      </c>
      <c r="Q254" s="93">
        <v>15840</v>
      </c>
      <c r="R254" s="93">
        <v>18720</v>
      </c>
      <c r="T254" s="184"/>
      <c r="U254" s="93"/>
      <c r="V254" s="93"/>
      <c r="W254" s="93"/>
    </row>
    <row r="255" s="67" customFormat="1" spans="1:23">
      <c r="A255" s="216"/>
      <c r="B255" s="157" t="s">
        <v>678</v>
      </c>
      <c r="C255" s="120"/>
      <c r="D255" s="115"/>
      <c r="E255" s="87"/>
      <c r="F255" s="120"/>
      <c r="G255" s="159">
        <v>720</v>
      </c>
      <c r="H255" s="90"/>
      <c r="I255" s="90"/>
      <c r="J255" s="224" t="s">
        <v>474</v>
      </c>
      <c r="K255" s="225">
        <v>44196</v>
      </c>
      <c r="L255" s="226">
        <v>44043</v>
      </c>
      <c r="M255" s="218"/>
      <c r="P255" s="159">
        <f>2160+720</f>
        <v>2880</v>
      </c>
      <c r="Q255" s="93">
        <v>7920</v>
      </c>
      <c r="R255" s="93">
        <v>9360</v>
      </c>
      <c r="T255" s="184"/>
      <c r="U255" s="93"/>
      <c r="V255" s="93"/>
      <c r="W255" s="93"/>
    </row>
    <row r="256" s="67" customFormat="1" spans="1:23">
      <c r="A256" s="216"/>
      <c r="B256" s="157" t="s">
        <v>679</v>
      </c>
      <c r="C256" s="120"/>
      <c r="D256" s="117" t="s">
        <v>680</v>
      </c>
      <c r="E256" s="87">
        <v>79</v>
      </c>
      <c r="F256" s="120"/>
      <c r="G256" s="159">
        <v>6000</v>
      </c>
      <c r="H256" s="90"/>
      <c r="I256" s="90"/>
      <c r="J256" s="224" t="s">
        <v>681</v>
      </c>
      <c r="K256" s="225">
        <v>44213</v>
      </c>
      <c r="L256" s="226">
        <v>44029</v>
      </c>
      <c r="M256" s="218">
        <v>12000</v>
      </c>
      <c r="P256" s="159">
        <v>24000</v>
      </c>
      <c r="Q256" s="93">
        <v>72000</v>
      </c>
      <c r="R256" s="93">
        <v>72000</v>
      </c>
      <c r="T256" s="184"/>
      <c r="U256" s="93"/>
      <c r="V256" s="93"/>
      <c r="W256" s="93"/>
    </row>
    <row r="257" s="67" customFormat="1" spans="1:23">
      <c r="A257" s="216"/>
      <c r="B257" s="157" t="s">
        <v>318</v>
      </c>
      <c r="C257" s="120"/>
      <c r="D257" s="118"/>
      <c r="E257" s="87">
        <v>81</v>
      </c>
      <c r="F257" s="120"/>
      <c r="G257" s="159">
        <v>4600</v>
      </c>
      <c r="H257" s="90"/>
      <c r="I257" s="90"/>
      <c r="J257" s="224" t="s">
        <v>681</v>
      </c>
      <c r="K257" s="225">
        <v>44213</v>
      </c>
      <c r="L257" s="226">
        <v>44029</v>
      </c>
      <c r="M257" s="218">
        <v>9200</v>
      </c>
      <c r="P257" s="159">
        <v>18400</v>
      </c>
      <c r="Q257" s="93">
        <v>55200</v>
      </c>
      <c r="R257" s="93">
        <v>55200</v>
      </c>
      <c r="T257" s="184"/>
      <c r="U257" s="93"/>
      <c r="V257" s="93"/>
      <c r="W257" s="93"/>
    </row>
    <row r="258" s="67" customFormat="1" spans="1:23">
      <c r="A258" s="216"/>
      <c r="B258" s="157" t="s">
        <v>682</v>
      </c>
      <c r="C258" s="120"/>
      <c r="D258" s="118"/>
      <c r="E258" s="87">
        <v>91</v>
      </c>
      <c r="F258" s="120"/>
      <c r="G258" s="159">
        <v>4030</v>
      </c>
      <c r="H258" s="90"/>
      <c r="I258" s="90"/>
      <c r="J258" s="224" t="s">
        <v>681</v>
      </c>
      <c r="K258" s="225">
        <v>43847</v>
      </c>
      <c r="L258" s="226">
        <v>44029</v>
      </c>
      <c r="M258" s="218">
        <v>8060</v>
      </c>
      <c r="P258" s="159">
        <v>16120</v>
      </c>
      <c r="Q258" s="93">
        <v>52390</v>
      </c>
      <c r="R258" s="93">
        <v>48360</v>
      </c>
      <c r="T258" s="184"/>
      <c r="U258" s="93"/>
      <c r="V258" s="93"/>
      <c r="W258" s="93"/>
    </row>
    <row r="259" s="67" customFormat="1" spans="1:23">
      <c r="A259" s="216"/>
      <c r="B259" s="157" t="s">
        <v>683</v>
      </c>
      <c r="C259" s="120"/>
      <c r="D259" s="118"/>
      <c r="E259" s="87">
        <v>87</v>
      </c>
      <c r="F259" s="120"/>
      <c r="G259" s="159">
        <v>2160</v>
      </c>
      <c r="H259" s="90"/>
      <c r="I259" s="90"/>
      <c r="J259" s="224" t="s">
        <v>681</v>
      </c>
      <c r="K259" s="225">
        <v>43847</v>
      </c>
      <c r="L259" s="226">
        <v>44029</v>
      </c>
      <c r="M259" s="218">
        <v>4320</v>
      </c>
      <c r="P259" s="159">
        <v>8640</v>
      </c>
      <c r="Q259" s="93">
        <v>28080</v>
      </c>
      <c r="R259" s="93">
        <v>25920</v>
      </c>
      <c r="T259" s="184"/>
      <c r="U259" s="93"/>
      <c r="V259" s="93"/>
      <c r="W259" s="93"/>
    </row>
    <row r="260" s="67" customFormat="1" spans="1:23">
      <c r="A260" s="216"/>
      <c r="B260" s="157" t="s">
        <v>684</v>
      </c>
      <c r="C260" s="120"/>
      <c r="D260" s="118"/>
      <c r="E260" s="87">
        <v>89</v>
      </c>
      <c r="F260" s="120"/>
      <c r="G260" s="159">
        <v>2160</v>
      </c>
      <c r="H260" s="90"/>
      <c r="I260" s="90"/>
      <c r="J260" s="224" t="s">
        <v>681</v>
      </c>
      <c r="K260" s="225">
        <v>43847</v>
      </c>
      <c r="L260" s="226">
        <v>44029</v>
      </c>
      <c r="M260" s="218">
        <v>4320</v>
      </c>
      <c r="P260" s="159">
        <v>10800</v>
      </c>
      <c r="Q260" s="93">
        <v>21600</v>
      </c>
      <c r="R260" s="93">
        <v>25920</v>
      </c>
      <c r="T260" s="184"/>
      <c r="U260" s="93"/>
      <c r="V260" s="93"/>
      <c r="W260" s="93"/>
    </row>
    <row r="261" s="67" customFormat="1" spans="1:23">
      <c r="A261" s="216"/>
      <c r="B261" s="208" t="s">
        <v>315</v>
      </c>
      <c r="C261" s="120"/>
      <c r="D261" s="119"/>
      <c r="E261" s="87">
        <v>93</v>
      </c>
      <c r="F261" s="120"/>
      <c r="G261" s="90">
        <v>900</v>
      </c>
      <c r="H261" s="90"/>
      <c r="I261" s="90"/>
      <c r="J261" s="224" t="s">
        <v>681</v>
      </c>
      <c r="K261" s="225">
        <v>43847</v>
      </c>
      <c r="L261" s="182">
        <v>44060</v>
      </c>
      <c r="M261" s="218"/>
      <c r="P261" s="93">
        <v>6300</v>
      </c>
      <c r="Q261" s="93">
        <v>10800</v>
      </c>
      <c r="R261" s="93">
        <v>10800</v>
      </c>
      <c r="T261" s="184"/>
      <c r="U261" s="93"/>
      <c r="V261" s="93"/>
      <c r="W261" s="93"/>
    </row>
    <row r="262" s="67" customFormat="1" spans="1:23">
      <c r="A262" s="216"/>
      <c r="B262" s="157" t="s">
        <v>685</v>
      </c>
      <c r="C262" s="120"/>
      <c r="D262" s="114" t="s">
        <v>686</v>
      </c>
      <c r="E262" s="87">
        <v>248</v>
      </c>
      <c r="F262" s="120"/>
      <c r="G262" s="159">
        <v>5200</v>
      </c>
      <c r="H262" s="90"/>
      <c r="I262" s="90"/>
      <c r="J262" s="224" t="s">
        <v>687</v>
      </c>
      <c r="K262" s="225">
        <v>45046</v>
      </c>
      <c r="L262" s="226">
        <v>44043</v>
      </c>
      <c r="M262" s="218"/>
      <c r="P262" s="99">
        <v>20800</v>
      </c>
      <c r="Q262" s="93">
        <v>52000</v>
      </c>
      <c r="R262" s="93">
        <v>60800</v>
      </c>
      <c r="T262" s="184"/>
      <c r="U262" s="93"/>
      <c r="V262" s="93"/>
      <c r="W262" s="93"/>
    </row>
    <row r="263" s="67" customFormat="1" spans="1:23">
      <c r="A263" s="216"/>
      <c r="B263" s="208" t="s">
        <v>311</v>
      </c>
      <c r="C263" s="120"/>
      <c r="D263" s="89" t="s">
        <v>688</v>
      </c>
      <c r="E263" s="87"/>
      <c r="F263" s="120"/>
      <c r="G263" s="90">
        <v>1200</v>
      </c>
      <c r="H263" s="90"/>
      <c r="I263" s="90"/>
      <c r="J263" s="180" t="s">
        <v>689</v>
      </c>
      <c r="K263" s="181"/>
      <c r="L263" s="182"/>
      <c r="M263" s="218"/>
      <c r="P263" s="90"/>
      <c r="Q263" s="93"/>
      <c r="R263" s="93">
        <v>8400</v>
      </c>
      <c r="T263" s="184"/>
      <c r="U263" s="90"/>
      <c r="V263" s="90"/>
      <c r="W263" s="90"/>
    </row>
    <row r="264" s="67" customFormat="1" spans="1:23">
      <c r="A264" s="216"/>
      <c r="B264" s="208" t="s">
        <v>325</v>
      </c>
      <c r="C264" s="120"/>
      <c r="D264" s="89" t="s">
        <v>690</v>
      </c>
      <c r="E264" s="87">
        <v>23</v>
      </c>
      <c r="F264" s="120"/>
      <c r="G264" s="90">
        <v>2300</v>
      </c>
      <c r="H264" s="90"/>
      <c r="I264" s="90"/>
      <c r="J264" s="180" t="s">
        <v>524</v>
      </c>
      <c r="K264" s="181">
        <v>44196</v>
      </c>
      <c r="L264" s="182">
        <v>44043</v>
      </c>
      <c r="M264" s="218">
        <v>4600</v>
      </c>
      <c r="P264" s="90">
        <v>9200</v>
      </c>
      <c r="Q264" s="93"/>
      <c r="R264" s="93"/>
      <c r="T264" s="184"/>
      <c r="U264" s="90"/>
      <c r="V264" s="90"/>
      <c r="W264" s="90"/>
    </row>
    <row r="265" s="67" customFormat="1" ht="12.75" spans="1:23">
      <c r="A265" s="216"/>
      <c r="B265" s="228" t="s">
        <v>691</v>
      </c>
      <c r="C265" s="229"/>
      <c r="D265" s="230" t="s">
        <v>357</v>
      </c>
      <c r="E265" s="231"/>
      <c r="F265" s="229"/>
      <c r="G265" s="232"/>
      <c r="H265" s="232"/>
      <c r="I265" s="232">
        <v>1400</v>
      </c>
      <c r="J265" s="233" t="s">
        <v>692</v>
      </c>
      <c r="K265" s="234"/>
      <c r="L265" s="182"/>
      <c r="M265" s="218"/>
      <c r="P265" s="90"/>
      <c r="Q265" s="93"/>
      <c r="R265" s="93"/>
      <c r="T265" s="184"/>
      <c r="U265" s="90"/>
      <c r="V265" s="90"/>
      <c r="W265" s="90"/>
    </row>
    <row r="267" spans="13:13">
      <c r="M267" s="72">
        <f>SUM(M2:M266)</f>
        <v>928072</v>
      </c>
    </row>
    <row r="270" spans="16:16">
      <c r="P270" s="193">
        <v>154660</v>
      </c>
    </row>
    <row r="271" spans="2:16">
      <c r="B271" s="69" t="s">
        <v>693</v>
      </c>
      <c r="P271" s="193">
        <f>SUM(P247:P265)</f>
        <v>154660</v>
      </c>
    </row>
    <row r="272" spans="2:16">
      <c r="B272" s="69" t="s">
        <v>694</v>
      </c>
      <c r="P272" s="193">
        <f>P270-P271</f>
        <v>0</v>
      </c>
    </row>
    <row r="273" spans="2:16">
      <c r="B273" s="69" t="s">
        <v>695</v>
      </c>
      <c r="P273" s="193">
        <v>720</v>
      </c>
    </row>
    <row r="274" spans="2:16">
      <c r="B274" s="69" t="s">
        <v>696</v>
      </c>
      <c r="P274" s="193">
        <f>P272-P273</f>
        <v>-720</v>
      </c>
    </row>
    <row r="277" ht="14.25" spans="10:10">
      <c r="J277" s="235"/>
    </row>
    <row r="278" ht="14.25" spans="10:10">
      <c r="J278" s="235"/>
    </row>
    <row r="279" spans="10:10">
      <c r="J279" s="236"/>
    </row>
  </sheetData>
  <autoFilter ref="A1:AA244"/>
  <mergeCells count="3">
    <mergeCell ref="D247:D252"/>
    <mergeCell ref="D254:D255"/>
    <mergeCell ref="D256:D261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14"/>
  <sheetViews>
    <sheetView topLeftCell="H1" workbookViewId="0">
      <pane ySplit="1" topLeftCell="A164" activePane="bottomLeft" state="frozen"/>
      <selection/>
      <selection pane="bottomLeft" activeCell="A175" sqref="A175:IV179"/>
    </sheetView>
  </sheetViews>
  <sheetFormatPr defaultColWidth="9" defaultRowHeight="12"/>
  <cols>
    <col min="1" max="1" width="5" style="69" customWidth="1"/>
    <col min="2" max="2" width="29.8833333333333" style="69" customWidth="1"/>
    <col min="3" max="3" width="11.25" style="69" customWidth="1"/>
    <col min="4" max="4" width="10.25" style="70" customWidth="1"/>
    <col min="5" max="5" width="13.3833333333333" style="71" customWidth="1"/>
    <col min="6" max="6" width="4.75" style="69" customWidth="1"/>
    <col min="7" max="7" width="11.75" style="72" customWidth="1"/>
    <col min="8" max="8" width="13.5" style="72" customWidth="1"/>
    <col min="9" max="9" width="12.25" style="72" customWidth="1"/>
    <col min="10" max="10" width="13" style="72" customWidth="1"/>
    <col min="11" max="11" width="23.25" style="69" customWidth="1"/>
    <col min="12" max="12" width="28.8833333333333" style="69" customWidth="1"/>
    <col min="13" max="14" width="21.3833333333333" style="69" customWidth="1"/>
    <col min="15" max="15" width="20.8833333333333" style="69" customWidth="1"/>
    <col min="16" max="16384" width="9" style="69"/>
  </cols>
  <sheetData>
    <row r="1" ht="25.5" spans="1:15">
      <c r="A1" s="73" t="s">
        <v>0</v>
      </c>
      <c r="B1" s="74" t="s">
        <v>1</v>
      </c>
      <c r="C1" s="74" t="s">
        <v>2</v>
      </c>
      <c r="D1" s="75" t="s">
        <v>3</v>
      </c>
      <c r="E1" s="74" t="s">
        <v>4</v>
      </c>
      <c r="F1" s="74" t="s">
        <v>5</v>
      </c>
      <c r="G1" s="76" t="s">
        <v>6</v>
      </c>
      <c r="H1" s="76" t="s">
        <v>329</v>
      </c>
      <c r="I1" s="76" t="s">
        <v>330</v>
      </c>
      <c r="J1" s="76" t="s">
        <v>331</v>
      </c>
      <c r="K1" s="74" t="s">
        <v>332</v>
      </c>
      <c r="L1" s="74" t="s">
        <v>697</v>
      </c>
      <c r="M1" s="74" t="s">
        <v>698</v>
      </c>
      <c r="N1" s="74" t="s">
        <v>699</v>
      </c>
      <c r="O1" s="74" t="s">
        <v>700</v>
      </c>
    </row>
    <row r="2" spans="1:15">
      <c r="A2" s="74">
        <v>1</v>
      </c>
      <c r="B2" s="77" t="s">
        <v>7</v>
      </c>
      <c r="C2" s="74">
        <v>13077301136</v>
      </c>
      <c r="D2" s="75" t="s">
        <v>8</v>
      </c>
      <c r="E2" s="74"/>
      <c r="F2" s="74"/>
      <c r="G2" s="78">
        <v>130000</v>
      </c>
      <c r="H2" s="78"/>
      <c r="I2" s="78">
        <v>624000</v>
      </c>
      <c r="J2" s="78">
        <v>416000</v>
      </c>
      <c r="K2" s="92" t="s">
        <v>365</v>
      </c>
      <c r="L2" s="93">
        <v>470373</v>
      </c>
      <c r="M2" s="93">
        <v>597300</v>
      </c>
      <c r="N2" s="93">
        <v>313575</v>
      </c>
      <c r="O2" s="93">
        <v>398192</v>
      </c>
    </row>
    <row r="3" s="65" customFormat="1" spans="1:15">
      <c r="A3" s="79">
        <v>2</v>
      </c>
      <c r="B3" s="80" t="s">
        <v>9</v>
      </c>
      <c r="C3" s="79">
        <v>18670773657</v>
      </c>
      <c r="D3" s="81" t="s">
        <v>10</v>
      </c>
      <c r="E3" s="79"/>
      <c r="F3" s="79"/>
      <c r="G3" s="82"/>
      <c r="H3" s="82"/>
      <c r="I3" s="82">
        <v>562836</v>
      </c>
      <c r="J3" s="82">
        <v>375228</v>
      </c>
      <c r="K3" s="94" t="s">
        <v>372</v>
      </c>
      <c r="L3" s="94">
        <v>261637</v>
      </c>
      <c r="M3" s="95">
        <v>492281</v>
      </c>
      <c r="N3" s="62"/>
      <c r="O3" s="96">
        <v>247154</v>
      </c>
    </row>
    <row r="4" spans="1:15">
      <c r="A4" s="74">
        <v>3</v>
      </c>
      <c r="B4" s="77" t="s">
        <v>701</v>
      </c>
      <c r="C4" s="74"/>
      <c r="D4" s="75" t="s">
        <v>11</v>
      </c>
      <c r="E4" s="74"/>
      <c r="F4" s="74"/>
      <c r="G4" s="78">
        <v>30000</v>
      </c>
      <c r="H4" s="78"/>
      <c r="I4" s="78">
        <v>196794</v>
      </c>
      <c r="J4" s="78"/>
      <c r="K4" s="92" t="s">
        <v>702</v>
      </c>
      <c r="L4" s="93">
        <v>160137</v>
      </c>
      <c r="M4" s="93">
        <v>204169.5</v>
      </c>
      <c r="N4" s="92"/>
      <c r="O4" s="92"/>
    </row>
    <row r="5" s="66" customFormat="1" spans="1:15">
      <c r="A5" s="83">
        <v>4</v>
      </c>
      <c r="B5" s="84" t="s">
        <v>13</v>
      </c>
      <c r="C5" s="83">
        <v>13207494292</v>
      </c>
      <c r="D5" s="85" t="s">
        <v>14</v>
      </c>
      <c r="E5" s="83"/>
      <c r="F5" s="83" t="s">
        <v>15</v>
      </c>
      <c r="G5" s="86"/>
      <c r="H5" s="86"/>
      <c r="I5" s="86"/>
      <c r="J5" s="86"/>
      <c r="K5" s="97"/>
      <c r="L5" s="97"/>
      <c r="M5" s="97"/>
      <c r="N5" s="97">
        <v>17160</v>
      </c>
      <c r="O5" s="97"/>
    </row>
    <row r="6" s="67" customFormat="1" spans="1:15">
      <c r="A6" s="87"/>
      <c r="B6" s="88" t="s">
        <v>703</v>
      </c>
      <c r="C6" s="87"/>
      <c r="D6" s="89" t="s">
        <v>8</v>
      </c>
      <c r="E6" s="87">
        <v>2</v>
      </c>
      <c r="F6" s="87"/>
      <c r="G6" s="90"/>
      <c r="H6" s="90">
        <v>1400</v>
      </c>
      <c r="I6" s="90"/>
      <c r="J6" s="90"/>
      <c r="K6" s="93" t="s">
        <v>704</v>
      </c>
      <c r="L6" s="93">
        <v>12600</v>
      </c>
      <c r="M6" s="93">
        <v>4200</v>
      </c>
      <c r="N6" s="93"/>
      <c r="O6" s="93"/>
    </row>
    <row r="7" s="65" customFormat="1" spans="1:15">
      <c r="A7" s="79">
        <v>5</v>
      </c>
      <c r="B7" s="80" t="s">
        <v>16</v>
      </c>
      <c r="C7" s="79">
        <v>13907480899</v>
      </c>
      <c r="D7" s="81" t="s">
        <v>17</v>
      </c>
      <c r="E7" s="79"/>
      <c r="F7" s="79"/>
      <c r="G7" s="82">
        <v>35600</v>
      </c>
      <c r="H7" s="82">
        <v>9800</v>
      </c>
      <c r="I7" s="82"/>
      <c r="J7" s="82">
        <v>7140</v>
      </c>
      <c r="K7" s="94" t="s">
        <v>705</v>
      </c>
      <c r="L7" s="94">
        <v>117600</v>
      </c>
      <c r="M7" s="94"/>
      <c r="N7" s="94">
        <v>85680</v>
      </c>
      <c r="O7" s="94"/>
    </row>
    <row r="8" s="65" customFormat="1" spans="1:15">
      <c r="A8" s="79">
        <v>6</v>
      </c>
      <c r="B8" s="80" t="s">
        <v>18</v>
      </c>
      <c r="C8" s="79">
        <v>82244630</v>
      </c>
      <c r="D8" s="81" t="s">
        <v>19</v>
      </c>
      <c r="E8" s="79"/>
      <c r="F8" s="79"/>
      <c r="G8" s="82"/>
      <c r="H8" s="82">
        <v>13200</v>
      </c>
      <c r="I8" s="82"/>
      <c r="J8" s="82">
        <v>9220</v>
      </c>
      <c r="K8" s="94" t="s">
        <v>706</v>
      </c>
      <c r="L8" s="94">
        <v>153000</v>
      </c>
      <c r="M8" s="94"/>
      <c r="N8" s="94">
        <v>109290</v>
      </c>
      <c r="O8" s="94"/>
    </row>
    <row r="9" s="65" customFormat="1" spans="1:15">
      <c r="A9" s="79"/>
      <c r="B9" s="80" t="s">
        <v>18</v>
      </c>
      <c r="C9" s="79"/>
      <c r="D9" s="81" t="s">
        <v>19</v>
      </c>
      <c r="E9" s="79"/>
      <c r="F9" s="79"/>
      <c r="G9" s="82"/>
      <c r="H9" s="82">
        <v>11400</v>
      </c>
      <c r="I9" s="82"/>
      <c r="J9" s="82">
        <v>8770</v>
      </c>
      <c r="K9" s="94" t="s">
        <v>707</v>
      </c>
      <c r="L9" s="94"/>
      <c r="M9" s="94"/>
      <c r="N9" s="94"/>
      <c r="O9" s="94"/>
    </row>
    <row r="10" spans="1:15">
      <c r="A10" s="74">
        <v>7</v>
      </c>
      <c r="B10" s="77" t="s">
        <v>20</v>
      </c>
      <c r="C10" s="74">
        <v>82285108</v>
      </c>
      <c r="D10" s="75" t="s">
        <v>21</v>
      </c>
      <c r="E10" s="74"/>
      <c r="F10" s="74" t="s">
        <v>15</v>
      </c>
      <c r="G10" s="78"/>
      <c r="H10" s="78"/>
      <c r="I10" s="78"/>
      <c r="J10" s="78"/>
      <c r="K10" s="92"/>
      <c r="L10" s="92"/>
      <c r="M10" s="92"/>
      <c r="N10" s="93">
        <v>69588</v>
      </c>
      <c r="O10" s="93">
        <v>57990</v>
      </c>
    </row>
    <row r="11" spans="1:15">
      <c r="A11" s="74"/>
      <c r="B11" s="91" t="s">
        <v>178</v>
      </c>
      <c r="C11" s="74">
        <v>15084835494</v>
      </c>
      <c r="D11" s="75" t="s">
        <v>21</v>
      </c>
      <c r="E11" s="74">
        <v>11.16</v>
      </c>
      <c r="F11" s="74"/>
      <c r="G11" s="78"/>
      <c r="H11" s="92"/>
      <c r="I11" s="92"/>
      <c r="J11" s="92"/>
      <c r="K11" s="92"/>
      <c r="L11" s="92"/>
      <c r="M11" s="92">
        <v>3600</v>
      </c>
      <c r="N11" s="92"/>
      <c r="O11" s="92">
        <v>2700</v>
      </c>
    </row>
    <row r="12" spans="1:15">
      <c r="A12" s="74">
        <v>8</v>
      </c>
      <c r="B12" s="77" t="s">
        <v>22</v>
      </c>
      <c r="C12" s="74">
        <v>18670382619</v>
      </c>
      <c r="D12" s="75" t="s">
        <v>23</v>
      </c>
      <c r="E12" s="74"/>
      <c r="F12" s="74" t="s">
        <v>15</v>
      </c>
      <c r="G12" s="78"/>
      <c r="H12" s="78"/>
      <c r="I12" s="78"/>
      <c r="J12" s="78"/>
      <c r="K12" s="92"/>
      <c r="L12" s="92"/>
      <c r="M12" s="92"/>
      <c r="N12" s="92"/>
      <c r="O12" s="92"/>
    </row>
    <row r="13" spans="1:15">
      <c r="A13" s="74"/>
      <c r="B13" s="91" t="s">
        <v>178</v>
      </c>
      <c r="C13" s="74">
        <v>15084835494</v>
      </c>
      <c r="D13" s="75" t="s">
        <v>379</v>
      </c>
      <c r="E13" s="74">
        <v>15.22</v>
      </c>
      <c r="F13" s="74"/>
      <c r="G13" s="78"/>
      <c r="H13" s="92"/>
      <c r="I13" s="92"/>
      <c r="J13" s="92"/>
      <c r="K13" s="92"/>
      <c r="L13" s="92"/>
      <c r="M13" s="92">
        <v>2700</v>
      </c>
      <c r="N13" s="92"/>
      <c r="O13" s="92">
        <v>1920</v>
      </c>
    </row>
    <row r="14" spans="1:15">
      <c r="A14" s="74">
        <v>9</v>
      </c>
      <c r="B14" s="77" t="s">
        <v>24</v>
      </c>
      <c r="C14" s="74">
        <v>82283197</v>
      </c>
      <c r="D14" s="75" t="s">
        <v>25</v>
      </c>
      <c r="E14" s="74"/>
      <c r="F14" s="74" t="s">
        <v>15</v>
      </c>
      <c r="G14" s="78"/>
      <c r="H14" s="78"/>
      <c r="I14" s="78"/>
      <c r="J14" s="78"/>
      <c r="K14" s="92"/>
      <c r="L14" s="92"/>
      <c r="M14" s="92"/>
      <c r="N14" s="93">
        <v>67053</v>
      </c>
      <c r="O14" s="93">
        <v>63789</v>
      </c>
    </row>
    <row r="15" spans="1:15">
      <c r="A15" s="74">
        <v>10</v>
      </c>
      <c r="B15" s="77" t="s">
        <v>27</v>
      </c>
      <c r="C15" s="74">
        <v>82290850</v>
      </c>
      <c r="D15" s="75" t="s">
        <v>28</v>
      </c>
      <c r="E15" s="74"/>
      <c r="F15" s="74" t="s">
        <v>15</v>
      </c>
      <c r="G15" s="78"/>
      <c r="H15" s="78"/>
      <c r="I15" s="78"/>
      <c r="J15" s="78"/>
      <c r="K15" s="92"/>
      <c r="L15" s="92"/>
      <c r="M15" s="92"/>
      <c r="N15" s="93">
        <v>35064</v>
      </c>
      <c r="O15" s="93">
        <v>35064</v>
      </c>
    </row>
    <row r="16" spans="1:15">
      <c r="A16" s="74">
        <v>11</v>
      </c>
      <c r="B16" s="77" t="s">
        <v>391</v>
      </c>
      <c r="C16" s="74">
        <v>82286268</v>
      </c>
      <c r="D16" s="75" t="s">
        <v>30</v>
      </c>
      <c r="E16" s="74"/>
      <c r="F16" s="74" t="s">
        <v>15</v>
      </c>
      <c r="G16" s="78"/>
      <c r="H16" s="78"/>
      <c r="I16" s="78"/>
      <c r="J16" s="78"/>
      <c r="K16" s="92"/>
      <c r="L16" s="92"/>
      <c r="M16" s="92"/>
      <c r="N16" s="93">
        <v>135826</v>
      </c>
      <c r="O16" s="98">
        <v>106983</v>
      </c>
    </row>
    <row r="17" spans="1:15">
      <c r="A17" s="74">
        <v>12</v>
      </c>
      <c r="B17" s="77" t="s">
        <v>31</v>
      </c>
      <c r="C17" s="74">
        <v>18573118999</v>
      </c>
      <c r="D17" s="75" t="s">
        <v>32</v>
      </c>
      <c r="E17" s="74"/>
      <c r="F17" s="74" t="s">
        <v>15</v>
      </c>
      <c r="G17" s="78"/>
      <c r="H17" s="78"/>
      <c r="I17" s="78"/>
      <c r="J17" s="78"/>
      <c r="K17" s="92"/>
      <c r="L17" s="92"/>
      <c r="M17" s="92"/>
      <c r="N17" s="99">
        <v>2881</v>
      </c>
      <c r="O17" s="99"/>
    </row>
    <row r="18" spans="1:15">
      <c r="A18" s="74">
        <v>13</v>
      </c>
      <c r="B18" s="77" t="s">
        <v>33</v>
      </c>
      <c r="C18" s="74">
        <v>13298681616</v>
      </c>
      <c r="D18" s="75" t="s">
        <v>34</v>
      </c>
      <c r="E18" s="74"/>
      <c r="F18" s="74" t="s">
        <v>15</v>
      </c>
      <c r="G18" s="78"/>
      <c r="H18" s="78"/>
      <c r="I18" s="78"/>
      <c r="J18" s="78">
        <v>2899.5</v>
      </c>
      <c r="K18" s="92" t="s">
        <v>395</v>
      </c>
      <c r="L18" s="92"/>
      <c r="M18" s="92"/>
      <c r="N18" s="93">
        <v>26095.5</v>
      </c>
      <c r="O18" s="93">
        <v>17397</v>
      </c>
    </row>
    <row r="19" spans="1:15">
      <c r="A19" s="74">
        <v>14</v>
      </c>
      <c r="B19" s="77" t="s">
        <v>708</v>
      </c>
      <c r="C19" s="74">
        <v>18273120080</v>
      </c>
      <c r="D19" s="75" t="s">
        <v>36</v>
      </c>
      <c r="E19" s="74"/>
      <c r="F19" s="74" t="s">
        <v>15</v>
      </c>
      <c r="G19" s="78"/>
      <c r="H19" s="78"/>
      <c r="I19" s="78"/>
      <c r="J19" s="78">
        <v>2899.5</v>
      </c>
      <c r="K19" s="92" t="s">
        <v>395</v>
      </c>
      <c r="L19" s="92"/>
      <c r="M19" s="92"/>
      <c r="N19" s="93">
        <v>17397</v>
      </c>
      <c r="O19" s="93">
        <v>17397</v>
      </c>
    </row>
    <row r="20" spans="1:15">
      <c r="A20" s="74">
        <v>15</v>
      </c>
      <c r="B20" s="77" t="s">
        <v>709</v>
      </c>
      <c r="C20" s="74"/>
      <c r="D20" s="75" t="s">
        <v>38</v>
      </c>
      <c r="E20" s="74">
        <v>1</v>
      </c>
      <c r="F20" s="74"/>
      <c r="G20" s="78"/>
      <c r="H20" s="78">
        <v>700</v>
      </c>
      <c r="I20" s="78"/>
      <c r="J20" s="78">
        <v>510</v>
      </c>
      <c r="K20" s="92" t="s">
        <v>710</v>
      </c>
      <c r="L20" s="92">
        <v>2100</v>
      </c>
      <c r="M20" s="93">
        <v>5400</v>
      </c>
      <c r="N20" s="92">
        <v>1530</v>
      </c>
      <c r="O20" s="93">
        <v>3780</v>
      </c>
    </row>
    <row r="21" spans="1:15">
      <c r="A21" s="74"/>
      <c r="B21" s="77" t="s">
        <v>711</v>
      </c>
      <c r="C21" s="74"/>
      <c r="D21" s="75" t="s">
        <v>38</v>
      </c>
      <c r="E21" s="74">
        <v>10</v>
      </c>
      <c r="F21" s="74"/>
      <c r="G21" s="78"/>
      <c r="H21" s="78">
        <v>700</v>
      </c>
      <c r="I21" s="78"/>
      <c r="J21" s="78">
        <v>510</v>
      </c>
      <c r="K21" s="92" t="s">
        <v>712</v>
      </c>
      <c r="L21" s="92"/>
      <c r="M21" s="93">
        <v>6300</v>
      </c>
      <c r="N21" s="92"/>
      <c r="O21" s="93">
        <v>4590</v>
      </c>
    </row>
    <row r="22" spans="1:15">
      <c r="A22" s="74"/>
      <c r="B22" s="77" t="s">
        <v>711</v>
      </c>
      <c r="C22" s="74"/>
      <c r="D22" s="75" t="s">
        <v>38</v>
      </c>
      <c r="E22" s="74">
        <v>12</v>
      </c>
      <c r="F22" s="74"/>
      <c r="G22" s="78"/>
      <c r="H22" s="78">
        <v>700</v>
      </c>
      <c r="I22" s="78"/>
      <c r="J22" s="78">
        <v>510</v>
      </c>
      <c r="K22" s="92" t="s">
        <v>713</v>
      </c>
      <c r="L22" s="92"/>
      <c r="M22" s="93">
        <v>6300</v>
      </c>
      <c r="N22" s="92"/>
      <c r="O22" s="93">
        <v>4590</v>
      </c>
    </row>
    <row r="23" spans="1:15">
      <c r="A23" s="74"/>
      <c r="B23" s="77" t="s">
        <v>714</v>
      </c>
      <c r="C23" s="74"/>
      <c r="D23" s="75" t="s">
        <v>38</v>
      </c>
      <c r="E23" s="74">
        <v>10</v>
      </c>
      <c r="F23" s="74"/>
      <c r="G23" s="78"/>
      <c r="H23" s="78">
        <v>800</v>
      </c>
      <c r="I23" s="78"/>
      <c r="J23" s="78">
        <v>560</v>
      </c>
      <c r="K23" s="92" t="s">
        <v>430</v>
      </c>
      <c r="L23" s="93">
        <v>4200</v>
      </c>
      <c r="M23" s="93">
        <v>2100</v>
      </c>
      <c r="N23" s="93">
        <v>3060</v>
      </c>
      <c r="O23" s="93">
        <v>1530</v>
      </c>
    </row>
    <row r="24" spans="1:15">
      <c r="A24" s="74">
        <v>16</v>
      </c>
      <c r="B24" s="77" t="s">
        <v>410</v>
      </c>
      <c r="C24" s="74"/>
      <c r="D24" s="75" t="s">
        <v>38</v>
      </c>
      <c r="E24" s="74">
        <v>2</v>
      </c>
      <c r="F24" s="74"/>
      <c r="G24" s="78"/>
      <c r="H24" s="78">
        <v>600</v>
      </c>
      <c r="I24" s="78"/>
      <c r="J24" s="78">
        <v>410</v>
      </c>
      <c r="K24" s="92" t="s">
        <v>715</v>
      </c>
      <c r="L24" s="93">
        <v>7200</v>
      </c>
      <c r="M24" s="93"/>
      <c r="N24" s="93">
        <v>4920</v>
      </c>
      <c r="O24" s="93"/>
    </row>
    <row r="25" spans="1:15">
      <c r="A25" s="74">
        <v>17</v>
      </c>
      <c r="B25" s="77" t="s">
        <v>41</v>
      </c>
      <c r="C25" s="74">
        <v>13667303333</v>
      </c>
      <c r="D25" s="75" t="s">
        <v>38</v>
      </c>
      <c r="E25" s="74">
        <v>3.5</v>
      </c>
      <c r="F25" s="74"/>
      <c r="G25" s="78"/>
      <c r="H25" s="78">
        <v>1400</v>
      </c>
      <c r="I25" s="78"/>
      <c r="J25" s="78">
        <v>1020</v>
      </c>
      <c r="K25" s="92" t="s">
        <v>716</v>
      </c>
      <c r="L25" s="93">
        <v>12600</v>
      </c>
      <c r="M25" s="93">
        <v>4200</v>
      </c>
      <c r="N25" s="93">
        <v>9180</v>
      </c>
      <c r="O25" s="93">
        <v>3060</v>
      </c>
    </row>
    <row r="26" spans="1:15">
      <c r="A26" s="74"/>
      <c r="B26" s="77" t="s">
        <v>717</v>
      </c>
      <c r="C26" s="74"/>
      <c r="D26" s="75" t="s">
        <v>38</v>
      </c>
      <c r="E26" s="74">
        <v>3.5</v>
      </c>
      <c r="F26" s="74"/>
      <c r="G26" s="78"/>
      <c r="H26" s="78">
        <v>1400</v>
      </c>
      <c r="I26" s="78"/>
      <c r="J26" s="78">
        <v>1020</v>
      </c>
      <c r="K26" s="92" t="s">
        <v>718</v>
      </c>
      <c r="L26" s="93"/>
      <c r="M26" s="93">
        <v>12600</v>
      </c>
      <c r="N26" s="93"/>
      <c r="O26" s="93">
        <v>9180</v>
      </c>
    </row>
    <row r="27" spans="1:15">
      <c r="A27" s="74"/>
      <c r="B27" s="91" t="s">
        <v>55</v>
      </c>
      <c r="C27" s="74"/>
      <c r="D27" s="75" t="s">
        <v>38</v>
      </c>
      <c r="E27" s="74">
        <v>4</v>
      </c>
      <c r="F27" s="74"/>
      <c r="G27" s="78"/>
      <c r="H27" s="78">
        <v>700</v>
      </c>
      <c r="I27" s="78"/>
      <c r="J27" s="78">
        <v>510</v>
      </c>
      <c r="K27" s="92" t="s">
        <v>719</v>
      </c>
      <c r="L27" s="93"/>
      <c r="M27" s="93">
        <v>8400</v>
      </c>
      <c r="N27" s="93"/>
      <c r="O27" s="93">
        <v>6120</v>
      </c>
    </row>
    <row r="28" spans="1:15">
      <c r="A28" s="74">
        <v>18</v>
      </c>
      <c r="B28" s="77" t="s">
        <v>720</v>
      </c>
      <c r="C28" s="74"/>
      <c r="D28" s="75" t="s">
        <v>38</v>
      </c>
      <c r="E28" s="74">
        <v>6</v>
      </c>
      <c r="F28" s="74"/>
      <c r="G28" s="78"/>
      <c r="H28" s="78">
        <v>800</v>
      </c>
      <c r="I28" s="78"/>
      <c r="J28" s="78">
        <v>560</v>
      </c>
      <c r="K28" s="92" t="s">
        <v>721</v>
      </c>
      <c r="L28" s="93">
        <v>8700</v>
      </c>
      <c r="M28" s="93">
        <v>8400</v>
      </c>
      <c r="N28" s="93">
        <v>6270</v>
      </c>
      <c r="O28" s="93">
        <v>6120</v>
      </c>
    </row>
    <row r="29" spans="1:15">
      <c r="A29" s="74"/>
      <c r="B29" s="77" t="s">
        <v>720</v>
      </c>
      <c r="C29" s="74"/>
      <c r="D29" s="75" t="s">
        <v>38</v>
      </c>
      <c r="E29" s="74">
        <v>6</v>
      </c>
      <c r="F29" s="74"/>
      <c r="G29" s="78"/>
      <c r="H29" s="78">
        <v>700</v>
      </c>
      <c r="I29" s="78"/>
      <c r="J29" s="78">
        <v>510</v>
      </c>
      <c r="K29" s="92" t="s">
        <v>722</v>
      </c>
      <c r="L29" s="93"/>
      <c r="M29" s="93"/>
      <c r="N29" s="93"/>
      <c r="O29" s="93"/>
    </row>
    <row r="30" spans="1:15">
      <c r="A30" s="74">
        <v>19</v>
      </c>
      <c r="B30" s="77" t="s">
        <v>446</v>
      </c>
      <c r="C30" s="74"/>
      <c r="D30" s="75" t="s">
        <v>38</v>
      </c>
      <c r="E30" s="74">
        <v>18</v>
      </c>
      <c r="F30" s="74"/>
      <c r="G30" s="78"/>
      <c r="H30" s="78">
        <v>700</v>
      </c>
      <c r="I30" s="78"/>
      <c r="J30" s="78">
        <v>510</v>
      </c>
      <c r="K30" s="92" t="s">
        <v>723</v>
      </c>
      <c r="L30" s="99">
        <v>4200</v>
      </c>
      <c r="M30" s="93"/>
      <c r="N30" s="99">
        <v>3060</v>
      </c>
      <c r="O30" s="93"/>
    </row>
    <row r="31" spans="1:15">
      <c r="A31" s="74"/>
      <c r="B31" s="77" t="s">
        <v>43</v>
      </c>
      <c r="C31" s="74">
        <v>18975814393</v>
      </c>
      <c r="D31" s="75" t="s">
        <v>38</v>
      </c>
      <c r="E31" s="74">
        <v>18</v>
      </c>
      <c r="F31" s="74"/>
      <c r="G31" s="78"/>
      <c r="H31" s="78"/>
      <c r="I31" s="78"/>
      <c r="J31" s="78"/>
      <c r="K31" s="92"/>
      <c r="L31" s="99"/>
      <c r="M31" s="93"/>
      <c r="N31" s="99"/>
      <c r="O31" s="93"/>
    </row>
    <row r="32" ht="11.1" customHeight="1" spans="1:15">
      <c r="A32" s="74">
        <v>20</v>
      </c>
      <c r="B32" s="91" t="s">
        <v>44</v>
      </c>
      <c r="C32" s="74">
        <v>13974980344</v>
      </c>
      <c r="D32" s="75" t="s">
        <v>38</v>
      </c>
      <c r="E32" s="74">
        <v>8</v>
      </c>
      <c r="F32" s="74"/>
      <c r="G32" s="78"/>
      <c r="H32" s="78">
        <v>1600</v>
      </c>
      <c r="I32" s="78"/>
      <c r="J32" s="78">
        <v>1120</v>
      </c>
      <c r="K32" s="92" t="s">
        <v>724</v>
      </c>
      <c r="L32" s="93">
        <v>18000</v>
      </c>
      <c r="M32" s="92"/>
      <c r="N32" s="93">
        <v>12840</v>
      </c>
      <c r="O32" s="100"/>
    </row>
    <row r="33" ht="11.1" customHeight="1" spans="1:15">
      <c r="A33" s="74"/>
      <c r="B33" s="91" t="s">
        <v>44</v>
      </c>
      <c r="C33" s="74"/>
      <c r="D33" s="75" t="s">
        <v>38</v>
      </c>
      <c r="E33" s="74">
        <v>8</v>
      </c>
      <c r="F33" s="74"/>
      <c r="G33" s="78"/>
      <c r="H33" s="78">
        <v>1400</v>
      </c>
      <c r="I33" s="78"/>
      <c r="J33" s="78">
        <v>1020</v>
      </c>
      <c r="K33" s="92" t="s">
        <v>725</v>
      </c>
      <c r="L33" s="93"/>
      <c r="M33" s="93">
        <v>12600</v>
      </c>
      <c r="N33" s="93"/>
      <c r="O33" s="93">
        <v>9180</v>
      </c>
    </row>
    <row r="34" spans="1:15">
      <c r="A34" s="74">
        <v>21</v>
      </c>
      <c r="B34" s="91" t="s">
        <v>45</v>
      </c>
      <c r="C34" s="74">
        <v>82287711</v>
      </c>
      <c r="D34" s="75" t="s">
        <v>38</v>
      </c>
      <c r="E34" s="74">
        <v>7.9</v>
      </c>
      <c r="F34" s="74"/>
      <c r="G34" s="78"/>
      <c r="H34" s="78">
        <v>1600</v>
      </c>
      <c r="I34" s="78"/>
      <c r="J34" s="78">
        <v>1120</v>
      </c>
      <c r="K34" s="92" t="s">
        <v>726</v>
      </c>
      <c r="L34" s="93">
        <v>18000</v>
      </c>
      <c r="M34" s="92"/>
      <c r="N34" s="93">
        <v>12550</v>
      </c>
      <c r="O34" s="100"/>
    </row>
    <row r="35" spans="1:15">
      <c r="A35" s="74"/>
      <c r="B35" s="91" t="s">
        <v>45</v>
      </c>
      <c r="C35" s="74">
        <v>82287711</v>
      </c>
      <c r="D35" s="75" t="s">
        <v>38</v>
      </c>
      <c r="E35" s="74" t="s">
        <v>727</v>
      </c>
      <c r="F35" s="74"/>
      <c r="G35" s="78"/>
      <c r="H35" s="78">
        <v>2000</v>
      </c>
      <c r="I35" s="78"/>
      <c r="J35" s="78">
        <v>1430</v>
      </c>
      <c r="K35" s="92" t="s">
        <v>728</v>
      </c>
      <c r="L35" s="93"/>
      <c r="M35" s="93">
        <v>24000</v>
      </c>
      <c r="N35" s="93"/>
      <c r="O35" s="93">
        <v>17160</v>
      </c>
    </row>
    <row r="36" spans="1:15">
      <c r="A36" s="74">
        <v>22</v>
      </c>
      <c r="B36" s="91" t="s">
        <v>46</v>
      </c>
      <c r="C36" s="74">
        <v>15874087983</v>
      </c>
      <c r="D36" s="75" t="s">
        <v>38</v>
      </c>
      <c r="E36" s="74">
        <v>11.13</v>
      </c>
      <c r="F36" s="74"/>
      <c r="G36" s="78"/>
      <c r="H36" s="78">
        <v>1600</v>
      </c>
      <c r="I36" s="78"/>
      <c r="J36" s="78">
        <v>1120</v>
      </c>
      <c r="K36" s="92" t="s">
        <v>729</v>
      </c>
      <c r="L36" s="93">
        <v>9600</v>
      </c>
      <c r="M36" s="92"/>
      <c r="N36" s="93">
        <v>6720</v>
      </c>
      <c r="O36" s="100"/>
    </row>
    <row r="37" spans="1:15">
      <c r="A37" s="74"/>
      <c r="B37" s="91" t="s">
        <v>730</v>
      </c>
      <c r="C37" s="74"/>
      <c r="D37" s="75" t="s">
        <v>38</v>
      </c>
      <c r="E37" s="74">
        <v>11.13</v>
      </c>
      <c r="F37" s="74"/>
      <c r="G37" s="78"/>
      <c r="H37" s="78">
        <v>1400</v>
      </c>
      <c r="I37" s="78"/>
      <c r="J37" s="78">
        <v>1020</v>
      </c>
      <c r="K37" s="92" t="s">
        <v>731</v>
      </c>
      <c r="L37" s="93"/>
      <c r="M37" s="93">
        <v>16800</v>
      </c>
      <c r="N37" s="93"/>
      <c r="O37" s="93">
        <v>12240</v>
      </c>
    </row>
    <row r="38" spans="1:15">
      <c r="A38" s="74">
        <v>23</v>
      </c>
      <c r="B38" s="91" t="s">
        <v>47</v>
      </c>
      <c r="C38" s="74">
        <v>15973190308</v>
      </c>
      <c r="D38" s="75" t="s">
        <v>38</v>
      </c>
      <c r="E38" s="74">
        <v>12</v>
      </c>
      <c r="F38" s="74"/>
      <c r="G38" s="78"/>
      <c r="H38" s="78">
        <v>700</v>
      </c>
      <c r="I38" s="78"/>
      <c r="J38" s="78">
        <v>510</v>
      </c>
      <c r="K38" s="92" t="s">
        <v>732</v>
      </c>
      <c r="L38" s="93">
        <v>6300</v>
      </c>
      <c r="M38" s="93"/>
      <c r="N38" s="93">
        <v>3060</v>
      </c>
      <c r="O38" s="93"/>
    </row>
    <row r="39" spans="1:15">
      <c r="A39" s="74">
        <v>24</v>
      </c>
      <c r="B39" s="91" t="s">
        <v>48</v>
      </c>
      <c r="C39" s="74">
        <v>18570387166</v>
      </c>
      <c r="D39" s="75" t="s">
        <v>38</v>
      </c>
      <c r="E39" s="74">
        <v>14</v>
      </c>
      <c r="F39" s="74"/>
      <c r="G39" s="78"/>
      <c r="H39" s="78">
        <v>800</v>
      </c>
      <c r="I39" s="78"/>
      <c r="J39" s="78">
        <v>560</v>
      </c>
      <c r="K39" s="92" t="s">
        <v>733</v>
      </c>
      <c r="L39" s="93">
        <v>8700</v>
      </c>
      <c r="M39" s="93">
        <v>8400</v>
      </c>
      <c r="N39" s="93">
        <v>6270</v>
      </c>
      <c r="O39" s="93">
        <v>6120</v>
      </c>
    </row>
    <row r="40" spans="1:15">
      <c r="A40" s="74">
        <v>25</v>
      </c>
      <c r="B40" s="91" t="s">
        <v>49</v>
      </c>
      <c r="C40" s="74">
        <v>13807318482</v>
      </c>
      <c r="D40" s="75" t="s">
        <v>38</v>
      </c>
      <c r="E40" s="74" t="s">
        <v>734</v>
      </c>
      <c r="F40" s="74"/>
      <c r="G40" s="78"/>
      <c r="H40" s="78"/>
      <c r="I40" s="78"/>
      <c r="J40" s="78"/>
      <c r="K40" s="92"/>
      <c r="L40" s="99"/>
      <c r="M40" s="99"/>
      <c r="N40" s="99"/>
      <c r="O40" s="99"/>
    </row>
    <row r="41" spans="1:15">
      <c r="A41" s="74">
        <v>26</v>
      </c>
      <c r="B41" s="91" t="s">
        <v>50</v>
      </c>
      <c r="C41" s="74">
        <v>13874917889</v>
      </c>
      <c r="D41" s="75" t="s">
        <v>51</v>
      </c>
      <c r="E41" s="74" t="s">
        <v>52</v>
      </c>
      <c r="F41" s="74" t="s">
        <v>15</v>
      </c>
      <c r="G41" s="78"/>
      <c r="H41" s="78"/>
      <c r="I41" s="78"/>
      <c r="J41" s="78"/>
      <c r="K41" s="92"/>
      <c r="L41" s="92"/>
      <c r="M41" s="92"/>
      <c r="N41" s="92"/>
      <c r="O41" s="92"/>
    </row>
    <row r="42" spans="1:15">
      <c r="A42" s="74">
        <v>27</v>
      </c>
      <c r="B42" s="91" t="s">
        <v>53</v>
      </c>
      <c r="C42" s="74">
        <v>13975130361</v>
      </c>
      <c r="D42" s="75" t="s">
        <v>54</v>
      </c>
      <c r="E42" s="74"/>
      <c r="F42" s="74" t="s">
        <v>15</v>
      </c>
      <c r="G42" s="78"/>
      <c r="H42" s="78"/>
      <c r="I42" s="78"/>
      <c r="J42" s="78"/>
      <c r="K42" s="92"/>
      <c r="L42" s="92"/>
      <c r="M42" s="92"/>
      <c r="N42" s="99"/>
      <c r="O42" s="93"/>
    </row>
    <row r="43" spans="1:15">
      <c r="A43" s="74">
        <v>28</v>
      </c>
      <c r="B43" s="91" t="s">
        <v>55</v>
      </c>
      <c r="C43" s="74">
        <v>13787169698</v>
      </c>
      <c r="D43" s="75" t="s">
        <v>56</v>
      </c>
      <c r="E43" s="74" t="s">
        <v>458</v>
      </c>
      <c r="F43" s="74"/>
      <c r="G43" s="78"/>
      <c r="H43" s="78">
        <v>2900</v>
      </c>
      <c r="I43" s="78"/>
      <c r="J43" s="78">
        <v>1940</v>
      </c>
      <c r="K43" s="92" t="s">
        <v>735</v>
      </c>
      <c r="L43" s="93">
        <v>62400</v>
      </c>
      <c r="M43" s="92"/>
      <c r="N43" s="93">
        <v>42840</v>
      </c>
      <c r="O43" s="100"/>
    </row>
    <row r="44" spans="1:15">
      <c r="A44" s="74"/>
      <c r="B44" s="91" t="s">
        <v>55</v>
      </c>
      <c r="C44" s="74"/>
      <c r="D44" s="75" t="s">
        <v>56</v>
      </c>
      <c r="E44" s="74" t="s">
        <v>458</v>
      </c>
      <c r="F44" s="74"/>
      <c r="G44" s="78"/>
      <c r="H44" s="78">
        <v>2400</v>
      </c>
      <c r="I44" s="78"/>
      <c r="J44" s="78">
        <v>1840</v>
      </c>
      <c r="K44" s="92" t="s">
        <v>736</v>
      </c>
      <c r="L44" s="93"/>
      <c r="M44" s="99">
        <v>28800</v>
      </c>
      <c r="N44" s="93"/>
      <c r="O44" s="99">
        <v>22080</v>
      </c>
    </row>
    <row r="45" spans="1:15">
      <c r="A45" s="74"/>
      <c r="B45" s="91" t="s">
        <v>55</v>
      </c>
      <c r="C45" s="74">
        <v>13787169698</v>
      </c>
      <c r="D45" s="75" t="s">
        <v>56</v>
      </c>
      <c r="E45" s="74">
        <v>3.5</v>
      </c>
      <c r="F45" s="74"/>
      <c r="G45" s="78"/>
      <c r="H45" s="78">
        <v>1600</v>
      </c>
      <c r="I45" s="78"/>
      <c r="J45" s="78">
        <v>1120</v>
      </c>
      <c r="K45" s="92" t="s">
        <v>724</v>
      </c>
      <c r="L45" s="99">
        <v>19200</v>
      </c>
      <c r="M45" s="92"/>
      <c r="N45" s="99">
        <v>13440</v>
      </c>
      <c r="O45" s="100"/>
    </row>
    <row r="46" spans="1:15">
      <c r="A46" s="74"/>
      <c r="B46" s="91" t="s">
        <v>55</v>
      </c>
      <c r="C46" s="74">
        <v>13787169698</v>
      </c>
      <c r="D46" s="75" t="s">
        <v>56</v>
      </c>
      <c r="E46" s="74">
        <v>3.5</v>
      </c>
      <c r="F46" s="74"/>
      <c r="G46" s="78"/>
      <c r="H46" s="78">
        <v>1400</v>
      </c>
      <c r="I46" s="78"/>
      <c r="J46" s="78">
        <v>1020</v>
      </c>
      <c r="K46" s="92" t="s">
        <v>725</v>
      </c>
      <c r="L46" s="99"/>
      <c r="M46" s="99">
        <v>16800</v>
      </c>
      <c r="N46" s="99"/>
      <c r="O46" s="99">
        <v>12240</v>
      </c>
    </row>
    <row r="47" spans="1:15">
      <c r="A47" s="74">
        <v>29</v>
      </c>
      <c r="B47" s="91" t="s">
        <v>58</v>
      </c>
      <c r="C47" s="74">
        <v>13207316989</v>
      </c>
      <c r="D47" s="75" t="s">
        <v>56</v>
      </c>
      <c r="E47" s="74">
        <v>4.6</v>
      </c>
      <c r="F47" s="74"/>
      <c r="G47" s="78"/>
      <c r="H47" s="78">
        <v>1600</v>
      </c>
      <c r="I47" s="78"/>
      <c r="J47" s="78">
        <v>1120</v>
      </c>
      <c r="K47" s="92" t="s">
        <v>737</v>
      </c>
      <c r="L47" s="93">
        <v>18000</v>
      </c>
      <c r="M47" s="92"/>
      <c r="N47" s="99">
        <v>13440</v>
      </c>
      <c r="O47" s="100"/>
    </row>
    <row r="48" spans="1:15">
      <c r="A48" s="74"/>
      <c r="B48" s="91" t="s">
        <v>58</v>
      </c>
      <c r="C48" s="74">
        <v>13207316989</v>
      </c>
      <c r="D48" s="75" t="s">
        <v>56</v>
      </c>
      <c r="E48" s="74">
        <v>4.6</v>
      </c>
      <c r="F48" s="74"/>
      <c r="G48" s="78"/>
      <c r="H48" s="78">
        <v>1400</v>
      </c>
      <c r="I48" s="78"/>
      <c r="J48" s="78">
        <v>1020</v>
      </c>
      <c r="K48" s="92" t="s">
        <v>738</v>
      </c>
      <c r="L48" s="93"/>
      <c r="M48" s="99">
        <v>16800</v>
      </c>
      <c r="N48" s="99"/>
      <c r="O48" s="99">
        <v>12240</v>
      </c>
    </row>
    <row r="49" spans="1:15">
      <c r="A49" s="74">
        <v>30</v>
      </c>
      <c r="B49" s="77" t="s">
        <v>709</v>
      </c>
      <c r="C49" s="74"/>
      <c r="D49" s="75" t="s">
        <v>56</v>
      </c>
      <c r="E49" s="74">
        <v>8</v>
      </c>
      <c r="F49" s="74"/>
      <c r="G49" s="78"/>
      <c r="H49" s="78">
        <v>1600</v>
      </c>
      <c r="I49" s="78"/>
      <c r="J49" s="78">
        <v>1120</v>
      </c>
      <c r="K49" s="92" t="s">
        <v>739</v>
      </c>
      <c r="L49" s="93">
        <v>13800</v>
      </c>
      <c r="M49" s="93">
        <v>4200</v>
      </c>
      <c r="N49" s="93">
        <v>9780</v>
      </c>
      <c r="O49" s="93">
        <v>3060</v>
      </c>
    </row>
    <row r="50" spans="1:15">
      <c r="A50" s="74"/>
      <c r="B50" s="77" t="s">
        <v>709</v>
      </c>
      <c r="C50" s="74"/>
      <c r="D50" s="75" t="s">
        <v>56</v>
      </c>
      <c r="E50" s="74">
        <v>8</v>
      </c>
      <c r="F50" s="74"/>
      <c r="G50" s="78"/>
      <c r="H50" s="78">
        <v>1400</v>
      </c>
      <c r="I50" s="78"/>
      <c r="J50" s="78">
        <v>1020</v>
      </c>
      <c r="K50" s="92" t="s">
        <v>705</v>
      </c>
      <c r="L50" s="93"/>
      <c r="M50" s="93"/>
      <c r="N50" s="93"/>
      <c r="O50" s="93"/>
    </row>
    <row r="51" spans="1:15">
      <c r="A51" s="74"/>
      <c r="B51" s="91" t="s">
        <v>59</v>
      </c>
      <c r="C51" s="74">
        <v>13975155618</v>
      </c>
      <c r="D51" s="75" t="s">
        <v>56</v>
      </c>
      <c r="E51" s="74">
        <v>12</v>
      </c>
      <c r="F51" s="74"/>
      <c r="G51" s="78"/>
      <c r="H51" s="78">
        <v>800</v>
      </c>
      <c r="I51" s="78"/>
      <c r="J51" s="78">
        <v>560</v>
      </c>
      <c r="K51" s="92" t="s">
        <v>739</v>
      </c>
      <c r="L51" s="92">
        <v>6900</v>
      </c>
      <c r="M51" s="93">
        <v>8400</v>
      </c>
      <c r="N51" s="93">
        <v>4890</v>
      </c>
      <c r="O51" s="93">
        <v>6120</v>
      </c>
    </row>
    <row r="52" spans="1:15">
      <c r="A52" s="74"/>
      <c r="B52" s="91" t="s">
        <v>740</v>
      </c>
      <c r="C52" s="74"/>
      <c r="D52" s="75" t="s">
        <v>56</v>
      </c>
      <c r="E52" s="74">
        <v>12</v>
      </c>
      <c r="F52" s="74"/>
      <c r="G52" s="78"/>
      <c r="H52" s="78">
        <v>700</v>
      </c>
      <c r="I52" s="78"/>
      <c r="J52" s="78">
        <v>510</v>
      </c>
      <c r="K52" s="92" t="s">
        <v>705</v>
      </c>
      <c r="L52" s="92">
        <v>4500</v>
      </c>
      <c r="M52" s="93">
        <v>2100</v>
      </c>
      <c r="N52" s="93">
        <v>3210</v>
      </c>
      <c r="O52" s="93">
        <v>1530</v>
      </c>
    </row>
    <row r="53" spans="1:15">
      <c r="A53" s="74">
        <v>31</v>
      </c>
      <c r="B53" s="91" t="s">
        <v>60</v>
      </c>
      <c r="C53" s="74">
        <v>13975155618</v>
      </c>
      <c r="D53" s="75" t="s">
        <v>56</v>
      </c>
      <c r="E53" s="74">
        <v>8</v>
      </c>
      <c r="F53" s="74"/>
      <c r="G53" s="78"/>
      <c r="H53" s="78">
        <v>1600</v>
      </c>
      <c r="I53" s="78"/>
      <c r="J53" s="78">
        <v>1120</v>
      </c>
      <c r="K53" s="92" t="s">
        <v>739</v>
      </c>
      <c r="L53" s="99">
        <v>4800</v>
      </c>
      <c r="M53" s="93">
        <v>12600</v>
      </c>
      <c r="N53" s="99">
        <v>3360</v>
      </c>
      <c r="O53" s="93">
        <v>9180</v>
      </c>
    </row>
    <row r="54" spans="1:15">
      <c r="A54" s="74">
        <v>32</v>
      </c>
      <c r="B54" s="91" t="s">
        <v>61</v>
      </c>
      <c r="C54" s="74">
        <v>13907488001</v>
      </c>
      <c r="D54" s="75" t="s">
        <v>56</v>
      </c>
      <c r="E54" s="74" t="s">
        <v>108</v>
      </c>
      <c r="F54" s="74"/>
      <c r="G54" s="78"/>
      <c r="H54" s="78">
        <v>2400</v>
      </c>
      <c r="I54" s="78"/>
      <c r="J54" s="78">
        <v>1680</v>
      </c>
      <c r="K54" s="92" t="s">
        <v>735</v>
      </c>
      <c r="L54" s="93">
        <v>27000</v>
      </c>
      <c r="M54" s="93">
        <v>25200</v>
      </c>
      <c r="N54" s="93">
        <v>19260</v>
      </c>
      <c r="O54" s="93">
        <v>18360</v>
      </c>
    </row>
    <row r="55" spans="1:15">
      <c r="A55" s="74"/>
      <c r="B55" s="91" t="s">
        <v>61</v>
      </c>
      <c r="C55" s="74">
        <v>13907488001</v>
      </c>
      <c r="D55" s="75" t="s">
        <v>56</v>
      </c>
      <c r="E55" s="74" t="s">
        <v>473</v>
      </c>
      <c r="F55" s="74"/>
      <c r="G55" s="78"/>
      <c r="H55" s="78">
        <v>2100</v>
      </c>
      <c r="I55" s="78"/>
      <c r="J55" s="78">
        <v>1530</v>
      </c>
      <c r="K55" s="92" t="s">
        <v>736</v>
      </c>
      <c r="L55" s="93"/>
      <c r="M55" s="93">
        <v>6300</v>
      </c>
      <c r="N55" s="93"/>
      <c r="O55" s="93">
        <v>4590</v>
      </c>
    </row>
    <row r="56" spans="1:15">
      <c r="A56" s="74"/>
      <c r="B56" s="91" t="s">
        <v>741</v>
      </c>
      <c r="C56" s="74"/>
      <c r="D56" s="75" t="s">
        <v>56</v>
      </c>
      <c r="E56" s="74">
        <v>9</v>
      </c>
      <c r="F56" s="74"/>
      <c r="G56" s="78"/>
      <c r="H56" s="78">
        <v>800</v>
      </c>
      <c r="I56" s="78"/>
      <c r="J56" s="78">
        <v>560</v>
      </c>
      <c r="K56" s="92" t="s">
        <v>729</v>
      </c>
      <c r="L56" s="93">
        <v>9300</v>
      </c>
      <c r="M56" s="92"/>
      <c r="N56" s="93">
        <v>6570</v>
      </c>
      <c r="O56" s="100"/>
    </row>
    <row r="57" spans="1:15">
      <c r="A57" s="74"/>
      <c r="B57" s="91" t="s">
        <v>741</v>
      </c>
      <c r="C57" s="74"/>
      <c r="D57" s="75" t="s">
        <v>56</v>
      </c>
      <c r="E57" s="74">
        <v>9</v>
      </c>
      <c r="F57" s="74"/>
      <c r="G57" s="78"/>
      <c r="H57" s="78">
        <v>700</v>
      </c>
      <c r="I57" s="78"/>
      <c r="J57" s="78">
        <v>510</v>
      </c>
      <c r="K57" s="92" t="s">
        <v>731</v>
      </c>
      <c r="L57" s="93"/>
      <c r="M57" s="93">
        <v>8400</v>
      </c>
      <c r="N57" s="93"/>
      <c r="O57" s="93">
        <v>6120</v>
      </c>
    </row>
    <row r="58" spans="1:15">
      <c r="A58" s="74">
        <v>33</v>
      </c>
      <c r="B58" s="91"/>
      <c r="C58" s="74"/>
      <c r="D58" s="75" t="s">
        <v>56</v>
      </c>
      <c r="E58" s="74" t="s">
        <v>63</v>
      </c>
      <c r="F58" s="74"/>
      <c r="G58" s="78"/>
      <c r="H58" s="78"/>
      <c r="I58" s="78"/>
      <c r="J58" s="78"/>
      <c r="K58" s="92"/>
      <c r="L58" s="92"/>
      <c r="M58" s="92"/>
      <c r="N58" s="92"/>
      <c r="O58" s="92"/>
    </row>
    <row r="59" spans="1:15">
      <c r="A59" s="74">
        <v>34</v>
      </c>
      <c r="B59" s="91" t="s">
        <v>742</v>
      </c>
      <c r="C59" s="74"/>
      <c r="D59" s="75" t="s">
        <v>56</v>
      </c>
      <c r="E59" s="74">
        <v>17</v>
      </c>
      <c r="F59" s="74"/>
      <c r="G59" s="78"/>
      <c r="H59" s="78">
        <v>1200</v>
      </c>
      <c r="I59" s="78"/>
      <c r="J59" s="78">
        <v>720</v>
      </c>
      <c r="K59" s="92" t="s">
        <v>743</v>
      </c>
      <c r="L59" s="93">
        <v>10800</v>
      </c>
      <c r="M59" s="93"/>
      <c r="N59" s="93">
        <v>6960</v>
      </c>
      <c r="O59" s="93"/>
    </row>
    <row r="60" spans="1:15">
      <c r="A60" s="74"/>
      <c r="B60" s="91" t="s">
        <v>742</v>
      </c>
      <c r="C60" s="74"/>
      <c r="D60" s="75" t="s">
        <v>56</v>
      </c>
      <c r="E60" s="74">
        <v>17</v>
      </c>
      <c r="F60" s="74"/>
      <c r="G60" s="78"/>
      <c r="H60" s="78">
        <v>1000</v>
      </c>
      <c r="I60" s="78"/>
      <c r="J60" s="78">
        <v>680</v>
      </c>
      <c r="K60" s="92" t="s">
        <v>744</v>
      </c>
      <c r="L60" s="93"/>
      <c r="M60" s="93">
        <v>9000</v>
      </c>
      <c r="N60" s="93"/>
      <c r="O60" s="93">
        <v>6120</v>
      </c>
    </row>
    <row r="61" spans="1:15">
      <c r="A61" s="74">
        <v>35</v>
      </c>
      <c r="B61" s="91" t="s">
        <v>65</v>
      </c>
      <c r="C61" s="74">
        <v>13308447531</v>
      </c>
      <c r="D61" s="75" t="s">
        <v>66</v>
      </c>
      <c r="E61" s="74"/>
      <c r="F61" s="74" t="s">
        <v>15</v>
      </c>
      <c r="G61" s="78"/>
      <c r="H61" s="78"/>
      <c r="I61" s="78"/>
      <c r="J61" s="78">
        <v>1441</v>
      </c>
      <c r="K61" s="92" t="s">
        <v>745</v>
      </c>
      <c r="L61" s="92"/>
      <c r="M61" s="92"/>
      <c r="N61" s="99">
        <v>4323</v>
      </c>
      <c r="O61" s="93"/>
    </row>
    <row r="62" spans="1:15">
      <c r="A62" s="74"/>
      <c r="B62" s="91" t="s">
        <v>746</v>
      </c>
      <c r="C62" s="74"/>
      <c r="D62" s="75" t="s">
        <v>66</v>
      </c>
      <c r="E62" s="74"/>
      <c r="F62" s="74"/>
      <c r="G62" s="78"/>
      <c r="H62" s="78"/>
      <c r="I62" s="78"/>
      <c r="J62" s="78"/>
      <c r="K62" s="92"/>
      <c r="L62" s="92"/>
      <c r="M62" s="92"/>
      <c r="N62" s="99">
        <v>8645</v>
      </c>
      <c r="O62" s="93"/>
    </row>
    <row r="63" spans="1:15">
      <c r="A63" s="74"/>
      <c r="B63" s="91" t="s">
        <v>747</v>
      </c>
      <c r="C63" s="74"/>
      <c r="D63" s="75" t="s">
        <v>66</v>
      </c>
      <c r="E63" s="74"/>
      <c r="F63" s="74"/>
      <c r="G63" s="78"/>
      <c r="H63" s="78"/>
      <c r="I63" s="78"/>
      <c r="J63" s="78"/>
      <c r="K63" s="92"/>
      <c r="L63" s="92"/>
      <c r="M63" s="92"/>
      <c r="N63" s="99">
        <v>4322.5</v>
      </c>
      <c r="O63" s="93"/>
    </row>
    <row r="64" spans="1:15">
      <c r="A64" s="74"/>
      <c r="B64" s="91" t="s">
        <v>748</v>
      </c>
      <c r="C64" s="74"/>
      <c r="D64" s="75" t="s">
        <v>66</v>
      </c>
      <c r="E64" s="74"/>
      <c r="F64" s="74"/>
      <c r="G64" s="78"/>
      <c r="H64" s="78"/>
      <c r="I64" s="78"/>
      <c r="J64" s="78"/>
      <c r="K64" s="92"/>
      <c r="L64" s="92"/>
      <c r="M64" s="92"/>
      <c r="N64" s="99">
        <v>10000</v>
      </c>
      <c r="O64" s="93"/>
    </row>
    <row r="65" spans="1:15">
      <c r="A65" s="74"/>
      <c r="B65" s="91" t="s">
        <v>749</v>
      </c>
      <c r="C65" s="74"/>
      <c r="D65" s="75" t="s">
        <v>66</v>
      </c>
      <c r="E65" s="74"/>
      <c r="F65" s="74"/>
      <c r="G65" s="78"/>
      <c r="H65" s="78"/>
      <c r="I65" s="78"/>
      <c r="J65" s="78">
        <v>1168</v>
      </c>
      <c r="K65" s="92" t="s">
        <v>745</v>
      </c>
      <c r="L65" s="92"/>
      <c r="M65" s="92"/>
      <c r="N65" s="99">
        <v>3504</v>
      </c>
      <c r="O65" s="93"/>
    </row>
    <row r="66" spans="1:15">
      <c r="A66" s="74">
        <v>36</v>
      </c>
      <c r="B66" s="91" t="s">
        <v>67</v>
      </c>
      <c r="C66" s="74">
        <v>18607319377</v>
      </c>
      <c r="D66" s="75" t="s">
        <v>68</v>
      </c>
      <c r="E66" s="74"/>
      <c r="F66" s="74"/>
      <c r="G66" s="78"/>
      <c r="H66" s="78"/>
      <c r="I66" s="78"/>
      <c r="J66" s="78"/>
      <c r="K66" s="92"/>
      <c r="L66" s="99">
        <v>72424</v>
      </c>
      <c r="M66" s="99">
        <v>72424</v>
      </c>
      <c r="N66" s="99">
        <v>64989</v>
      </c>
      <c r="O66" s="99">
        <v>64989</v>
      </c>
    </row>
    <row r="67" spans="1:15">
      <c r="A67" s="74">
        <v>37</v>
      </c>
      <c r="B67" s="91" t="s">
        <v>69</v>
      </c>
      <c r="C67" s="74">
        <v>84321600</v>
      </c>
      <c r="D67" s="75" t="s">
        <v>70</v>
      </c>
      <c r="E67" s="74" t="s">
        <v>71</v>
      </c>
      <c r="F67" s="74"/>
      <c r="G67" s="78"/>
      <c r="H67" s="78">
        <v>3900</v>
      </c>
      <c r="I67" s="78"/>
      <c r="J67" s="78">
        <v>2700</v>
      </c>
      <c r="K67" s="92" t="s">
        <v>710</v>
      </c>
      <c r="L67" s="99">
        <v>46800</v>
      </c>
      <c r="M67" s="92"/>
      <c r="N67" s="99">
        <v>32400</v>
      </c>
      <c r="O67" s="100"/>
    </row>
    <row r="68" spans="1:15">
      <c r="A68" s="74"/>
      <c r="B68" s="91" t="s">
        <v>69</v>
      </c>
      <c r="C68" s="74">
        <v>84321600</v>
      </c>
      <c r="D68" s="75" t="s">
        <v>70</v>
      </c>
      <c r="E68" s="74" t="s">
        <v>71</v>
      </c>
      <c r="F68" s="74"/>
      <c r="G68" s="78"/>
      <c r="H68" s="78">
        <v>3400</v>
      </c>
      <c r="I68" s="78"/>
      <c r="J68" s="78">
        <v>2450</v>
      </c>
      <c r="K68" s="92" t="s">
        <v>718</v>
      </c>
      <c r="L68" s="99"/>
      <c r="M68" s="93">
        <v>40800</v>
      </c>
      <c r="N68" s="99"/>
      <c r="O68" s="93">
        <v>29400</v>
      </c>
    </row>
    <row r="69" spans="1:15">
      <c r="A69" s="74">
        <v>38</v>
      </c>
      <c r="B69" s="91" t="s">
        <v>72</v>
      </c>
      <c r="C69" s="74">
        <v>13366222110</v>
      </c>
      <c r="D69" s="75" t="s">
        <v>70</v>
      </c>
      <c r="E69" s="74">
        <v>2.4</v>
      </c>
      <c r="F69" s="74"/>
      <c r="G69" s="78"/>
      <c r="H69" s="78">
        <v>1500</v>
      </c>
      <c r="I69" s="78"/>
      <c r="J69" s="78">
        <v>1020</v>
      </c>
      <c r="K69" s="92" t="s">
        <v>750</v>
      </c>
      <c r="L69" s="93">
        <v>11700</v>
      </c>
      <c r="M69" s="93">
        <v>15600</v>
      </c>
      <c r="N69" s="93">
        <v>8280</v>
      </c>
      <c r="O69" s="93">
        <v>11040</v>
      </c>
    </row>
    <row r="70" spans="1:15">
      <c r="A70" s="74">
        <v>39</v>
      </c>
      <c r="B70" s="91" t="s">
        <v>751</v>
      </c>
      <c r="C70" s="74"/>
      <c r="D70" s="75" t="s">
        <v>70</v>
      </c>
      <c r="E70" s="74">
        <v>6</v>
      </c>
      <c r="F70" s="74"/>
      <c r="G70" s="78"/>
      <c r="H70" s="78">
        <v>700</v>
      </c>
      <c r="I70" s="78"/>
      <c r="J70" s="78">
        <v>510</v>
      </c>
      <c r="K70" s="92" t="s">
        <v>752</v>
      </c>
      <c r="L70" s="99"/>
      <c r="M70" s="99">
        <v>4200</v>
      </c>
      <c r="N70" s="99"/>
      <c r="O70" s="99">
        <v>3060</v>
      </c>
    </row>
    <row r="71" spans="1:15">
      <c r="A71" s="74">
        <v>40</v>
      </c>
      <c r="B71" s="91" t="s">
        <v>74</v>
      </c>
      <c r="C71" s="74">
        <v>82283500</v>
      </c>
      <c r="D71" s="75" t="s">
        <v>70</v>
      </c>
      <c r="E71" s="74" t="s">
        <v>753</v>
      </c>
      <c r="F71" s="74"/>
      <c r="G71" s="78"/>
      <c r="H71" s="78">
        <v>4200</v>
      </c>
      <c r="I71" s="78"/>
      <c r="J71" s="78">
        <v>3060</v>
      </c>
      <c r="K71" s="92" t="s">
        <v>754</v>
      </c>
      <c r="L71" s="93">
        <v>50400</v>
      </c>
      <c r="M71" s="92"/>
      <c r="N71" s="93">
        <v>36720</v>
      </c>
      <c r="O71" s="100"/>
    </row>
    <row r="72" spans="1:15">
      <c r="A72" s="74"/>
      <c r="B72" s="91" t="s">
        <v>74</v>
      </c>
      <c r="C72" s="74">
        <v>82283500</v>
      </c>
      <c r="D72" s="75" t="s">
        <v>70</v>
      </c>
      <c r="E72" s="74" t="s">
        <v>755</v>
      </c>
      <c r="F72" s="74"/>
      <c r="G72" s="78"/>
      <c r="H72" s="78">
        <v>3500</v>
      </c>
      <c r="I72" s="78"/>
      <c r="J72" s="78">
        <v>2550</v>
      </c>
      <c r="K72" s="92" t="s">
        <v>752</v>
      </c>
      <c r="L72" s="93"/>
      <c r="M72" s="93">
        <v>23100</v>
      </c>
      <c r="N72" s="93"/>
      <c r="O72" s="93">
        <v>16830</v>
      </c>
    </row>
    <row r="73" spans="1:15">
      <c r="A73" s="74">
        <v>41</v>
      </c>
      <c r="B73" s="91" t="s">
        <v>497</v>
      </c>
      <c r="C73" s="74"/>
      <c r="D73" s="75" t="s">
        <v>70</v>
      </c>
      <c r="E73" s="74">
        <v>11</v>
      </c>
      <c r="F73" s="74"/>
      <c r="G73" s="78"/>
      <c r="H73" s="78">
        <v>800</v>
      </c>
      <c r="I73" s="78"/>
      <c r="J73" s="78">
        <v>560</v>
      </c>
      <c r="K73" s="92" t="s">
        <v>756</v>
      </c>
      <c r="L73" s="93">
        <v>7200</v>
      </c>
      <c r="M73" s="92"/>
      <c r="N73" s="93">
        <v>5040</v>
      </c>
      <c r="O73" s="100"/>
    </row>
    <row r="74" spans="1:15">
      <c r="A74" s="74"/>
      <c r="B74" s="91" t="s">
        <v>497</v>
      </c>
      <c r="C74" s="74"/>
      <c r="D74" s="75" t="s">
        <v>70</v>
      </c>
      <c r="E74" s="74">
        <v>11</v>
      </c>
      <c r="F74" s="74"/>
      <c r="G74" s="78"/>
      <c r="H74" s="78">
        <v>700</v>
      </c>
      <c r="I74" s="78"/>
      <c r="J74" s="78">
        <v>510</v>
      </c>
      <c r="K74" s="92" t="s">
        <v>757</v>
      </c>
      <c r="L74" s="93"/>
      <c r="M74" s="93">
        <v>8400</v>
      </c>
      <c r="N74" s="93"/>
      <c r="O74" s="93">
        <v>6120</v>
      </c>
    </row>
    <row r="75" spans="1:15">
      <c r="A75" s="74"/>
      <c r="B75" s="91" t="s">
        <v>758</v>
      </c>
      <c r="C75" s="74"/>
      <c r="D75" s="75" t="s">
        <v>70</v>
      </c>
      <c r="E75" s="74">
        <v>13</v>
      </c>
      <c r="F75" s="74"/>
      <c r="G75" s="78"/>
      <c r="H75" s="78">
        <v>800</v>
      </c>
      <c r="I75" s="78"/>
      <c r="J75" s="78">
        <v>560</v>
      </c>
      <c r="K75" s="92" t="s">
        <v>745</v>
      </c>
      <c r="L75" s="93">
        <v>11100</v>
      </c>
      <c r="M75" s="92"/>
      <c r="N75" s="93">
        <v>7950</v>
      </c>
      <c r="O75" s="100"/>
    </row>
    <row r="76" spans="1:15">
      <c r="A76" s="74"/>
      <c r="B76" s="91" t="s">
        <v>758</v>
      </c>
      <c r="C76" s="74"/>
      <c r="D76" s="75" t="s">
        <v>70</v>
      </c>
      <c r="E76" s="74">
        <v>13</v>
      </c>
      <c r="F76" s="74"/>
      <c r="G76" s="78"/>
      <c r="H76" s="78">
        <v>700</v>
      </c>
      <c r="I76" s="78"/>
      <c r="J76" s="78">
        <v>510</v>
      </c>
      <c r="K76" s="92" t="s">
        <v>759</v>
      </c>
      <c r="L76" s="93"/>
      <c r="M76" s="93">
        <v>8400</v>
      </c>
      <c r="N76" s="93"/>
      <c r="O76" s="93">
        <v>6120</v>
      </c>
    </row>
    <row r="77" spans="1:15">
      <c r="A77" s="74">
        <v>42</v>
      </c>
      <c r="B77" s="91"/>
      <c r="C77" s="74"/>
      <c r="D77" s="75" t="s">
        <v>70</v>
      </c>
      <c r="E77" s="74" t="s">
        <v>77</v>
      </c>
      <c r="F77" s="74"/>
      <c r="G77" s="78"/>
      <c r="H77" s="78"/>
      <c r="I77" s="78"/>
      <c r="J77" s="78"/>
      <c r="K77" s="92"/>
      <c r="L77" s="92"/>
      <c r="M77" s="92"/>
      <c r="N77" s="92"/>
      <c r="O77" s="92"/>
    </row>
    <row r="78" spans="1:15">
      <c r="A78" s="74">
        <v>43</v>
      </c>
      <c r="B78" s="91" t="s">
        <v>78</v>
      </c>
      <c r="C78" s="74"/>
      <c r="D78" s="75" t="s">
        <v>79</v>
      </c>
      <c r="E78" s="74" t="s">
        <v>80</v>
      </c>
      <c r="F78" s="74"/>
      <c r="G78" s="78"/>
      <c r="H78" s="78"/>
      <c r="I78" s="78"/>
      <c r="J78" s="78"/>
      <c r="K78" s="92"/>
      <c r="L78" s="92"/>
      <c r="M78" s="92"/>
      <c r="N78" s="92"/>
      <c r="O78" s="92"/>
    </row>
    <row r="79" spans="1:15">
      <c r="A79" s="74"/>
      <c r="B79" s="91" t="s">
        <v>760</v>
      </c>
      <c r="C79" s="74"/>
      <c r="D79" s="75" t="s">
        <v>79</v>
      </c>
      <c r="E79" s="74"/>
      <c r="F79" s="74"/>
      <c r="G79" s="78"/>
      <c r="H79" s="78">
        <v>12500</v>
      </c>
      <c r="I79" s="78"/>
      <c r="J79" s="78">
        <v>8660</v>
      </c>
      <c r="K79" s="92" t="s">
        <v>761</v>
      </c>
      <c r="L79" s="93">
        <v>62600</v>
      </c>
      <c r="M79" s="92"/>
      <c r="N79" s="93">
        <v>44000</v>
      </c>
      <c r="O79" s="92"/>
    </row>
    <row r="80" spans="1:15">
      <c r="A80" s="74"/>
      <c r="B80" s="91" t="s">
        <v>762</v>
      </c>
      <c r="C80" s="74"/>
      <c r="D80" s="75" t="s">
        <v>79</v>
      </c>
      <c r="E80" s="74"/>
      <c r="F80" s="74"/>
      <c r="G80" s="78"/>
      <c r="H80" s="78">
        <v>7400</v>
      </c>
      <c r="I80" s="78"/>
      <c r="J80" s="78">
        <v>6560</v>
      </c>
      <c r="K80" s="92" t="s">
        <v>763</v>
      </c>
      <c r="L80" s="93"/>
      <c r="M80" s="92"/>
      <c r="N80" s="93"/>
      <c r="O80" s="92"/>
    </row>
    <row r="81" spans="1:15">
      <c r="A81" s="74"/>
      <c r="B81" s="91" t="s">
        <v>764</v>
      </c>
      <c r="C81" s="74"/>
      <c r="D81" s="75" t="s">
        <v>79</v>
      </c>
      <c r="E81" s="74" t="s">
        <v>765</v>
      </c>
      <c r="F81" s="74"/>
      <c r="G81" s="78"/>
      <c r="H81" s="78">
        <v>6300</v>
      </c>
      <c r="I81" s="78"/>
      <c r="J81" s="78">
        <v>4380</v>
      </c>
      <c r="K81" s="92" t="s">
        <v>745</v>
      </c>
      <c r="L81" s="93">
        <v>41100</v>
      </c>
      <c r="M81" s="93">
        <v>88800</v>
      </c>
      <c r="N81" s="93">
        <v>32820</v>
      </c>
      <c r="O81" s="93">
        <v>78720</v>
      </c>
    </row>
    <row r="82" spans="1:15">
      <c r="A82" s="74"/>
      <c r="B82" s="91" t="s">
        <v>766</v>
      </c>
      <c r="C82" s="74"/>
      <c r="D82" s="75" t="s">
        <v>79</v>
      </c>
      <c r="E82" s="74">
        <v>15</v>
      </c>
      <c r="F82" s="74"/>
      <c r="G82" s="78"/>
      <c r="H82" s="78">
        <v>700</v>
      </c>
      <c r="I82" s="78"/>
      <c r="J82" s="78">
        <v>460</v>
      </c>
      <c r="K82" s="92" t="s">
        <v>745</v>
      </c>
      <c r="L82" s="92">
        <v>2100</v>
      </c>
      <c r="M82" s="92"/>
      <c r="N82" s="92">
        <v>1380</v>
      </c>
      <c r="O82" s="92"/>
    </row>
    <row r="83" spans="1:15">
      <c r="A83" s="74">
        <v>51</v>
      </c>
      <c r="B83" s="91" t="s">
        <v>767</v>
      </c>
      <c r="C83" s="74"/>
      <c r="D83" s="75" t="s">
        <v>88</v>
      </c>
      <c r="E83" s="74">
        <v>1</v>
      </c>
      <c r="F83" s="74"/>
      <c r="G83" s="78"/>
      <c r="H83" s="78">
        <v>600</v>
      </c>
      <c r="I83" s="78"/>
      <c r="J83" s="78">
        <v>410</v>
      </c>
      <c r="K83" s="92" t="s">
        <v>722</v>
      </c>
      <c r="L83" s="93">
        <v>5400</v>
      </c>
      <c r="M83" s="93">
        <v>1800</v>
      </c>
      <c r="N83" s="93">
        <v>3690</v>
      </c>
      <c r="O83" s="93">
        <v>1230</v>
      </c>
    </row>
    <row r="84" spans="1:15">
      <c r="A84" s="74">
        <v>52</v>
      </c>
      <c r="B84" s="91" t="s">
        <v>78</v>
      </c>
      <c r="C84" s="74"/>
      <c r="D84" s="75" t="s">
        <v>88</v>
      </c>
      <c r="E84" s="74">
        <v>2.15</v>
      </c>
      <c r="F84" s="74"/>
      <c r="G84" s="78"/>
      <c r="H84" s="78"/>
      <c r="I84" s="78"/>
      <c r="J84" s="78"/>
      <c r="K84" s="92"/>
      <c r="L84" s="78"/>
      <c r="M84" s="78"/>
      <c r="N84" s="78"/>
      <c r="O84" s="78"/>
    </row>
    <row r="85" spans="1:15">
      <c r="A85" s="74">
        <v>53</v>
      </c>
      <c r="B85" s="91" t="s">
        <v>90</v>
      </c>
      <c r="C85" s="74">
        <v>13507499865</v>
      </c>
      <c r="D85" s="75" t="s">
        <v>88</v>
      </c>
      <c r="E85" s="74">
        <v>3.5</v>
      </c>
      <c r="F85" s="74"/>
      <c r="G85" s="78"/>
      <c r="H85" s="78">
        <v>1400</v>
      </c>
      <c r="I85" s="78"/>
      <c r="J85" s="78">
        <v>1020</v>
      </c>
      <c r="K85" s="92" t="s">
        <v>768</v>
      </c>
      <c r="L85" s="93">
        <v>17400</v>
      </c>
      <c r="M85" s="93">
        <v>8400</v>
      </c>
      <c r="N85" s="93">
        <v>12540</v>
      </c>
      <c r="O85" s="93">
        <v>6120</v>
      </c>
    </row>
    <row r="86" spans="1:15">
      <c r="A86" s="74"/>
      <c r="B86" s="91" t="s">
        <v>90</v>
      </c>
      <c r="C86" s="74">
        <v>13507499865</v>
      </c>
      <c r="D86" s="75" t="s">
        <v>88</v>
      </c>
      <c r="E86" s="74">
        <v>8</v>
      </c>
      <c r="F86" s="74"/>
      <c r="G86" s="78"/>
      <c r="H86" s="78">
        <v>1400</v>
      </c>
      <c r="I86" s="78"/>
      <c r="J86" s="78">
        <v>1020</v>
      </c>
      <c r="K86" s="92" t="s">
        <v>754</v>
      </c>
      <c r="L86" s="93">
        <v>16800</v>
      </c>
      <c r="M86" s="93">
        <v>12600</v>
      </c>
      <c r="N86" s="93">
        <v>12540</v>
      </c>
      <c r="O86" s="93">
        <v>9180</v>
      </c>
    </row>
    <row r="87" spans="1:15">
      <c r="A87" s="74"/>
      <c r="B87" s="91" t="s">
        <v>769</v>
      </c>
      <c r="C87" s="74"/>
      <c r="D87" s="75" t="s">
        <v>88</v>
      </c>
      <c r="E87" s="74">
        <v>3.5</v>
      </c>
      <c r="F87" s="74"/>
      <c r="G87" s="78"/>
      <c r="H87" s="78"/>
      <c r="I87" s="78"/>
      <c r="J87" s="78"/>
      <c r="K87" s="92"/>
      <c r="L87" s="92"/>
      <c r="M87" s="93">
        <v>4200</v>
      </c>
      <c r="N87" s="100"/>
      <c r="O87" s="93">
        <v>3060</v>
      </c>
    </row>
    <row r="88" spans="1:15">
      <c r="A88" s="74">
        <v>54</v>
      </c>
      <c r="B88" s="91" t="s">
        <v>770</v>
      </c>
      <c r="C88" s="74"/>
      <c r="D88" s="75" t="s">
        <v>88</v>
      </c>
      <c r="E88" s="74">
        <v>4</v>
      </c>
      <c r="F88" s="74"/>
      <c r="G88" s="78"/>
      <c r="H88" s="78">
        <v>800</v>
      </c>
      <c r="I88" s="78"/>
      <c r="J88" s="78">
        <v>560</v>
      </c>
      <c r="K88" s="92" t="s">
        <v>771</v>
      </c>
      <c r="L88" s="93">
        <v>6900</v>
      </c>
      <c r="M88" s="99">
        <v>2100</v>
      </c>
      <c r="N88" s="93">
        <v>4890</v>
      </c>
      <c r="O88" s="99">
        <v>1530</v>
      </c>
    </row>
    <row r="89" spans="1:15">
      <c r="A89" s="74"/>
      <c r="B89" s="91" t="s">
        <v>772</v>
      </c>
      <c r="C89" s="74"/>
      <c r="D89" s="75" t="s">
        <v>88</v>
      </c>
      <c r="E89" s="74">
        <v>4</v>
      </c>
      <c r="F89" s="74"/>
      <c r="G89" s="78"/>
      <c r="H89" s="78">
        <v>700</v>
      </c>
      <c r="I89" s="78"/>
      <c r="J89" s="78">
        <v>510</v>
      </c>
      <c r="K89" s="92" t="s">
        <v>773</v>
      </c>
      <c r="L89" s="93"/>
      <c r="M89" s="99">
        <v>2100</v>
      </c>
      <c r="N89" s="93"/>
      <c r="O89" s="99">
        <v>1530</v>
      </c>
    </row>
    <row r="90" spans="1:15">
      <c r="A90" s="74">
        <v>55</v>
      </c>
      <c r="B90" s="91" t="s">
        <v>774</v>
      </c>
      <c r="C90" s="74"/>
      <c r="D90" s="75" t="s">
        <v>88</v>
      </c>
      <c r="E90" s="74">
        <v>6</v>
      </c>
      <c r="F90" s="74"/>
      <c r="G90" s="78"/>
      <c r="H90" s="78">
        <v>800</v>
      </c>
      <c r="I90" s="78"/>
      <c r="J90" s="78">
        <v>560</v>
      </c>
      <c r="K90" s="92" t="s">
        <v>775</v>
      </c>
      <c r="L90" s="99">
        <v>4200</v>
      </c>
      <c r="M90" s="93"/>
      <c r="N90" s="93">
        <v>3060</v>
      </c>
      <c r="O90" s="93"/>
    </row>
    <row r="91" spans="1:15">
      <c r="A91" s="74"/>
      <c r="B91" s="91" t="s">
        <v>776</v>
      </c>
      <c r="C91" s="74"/>
      <c r="D91" s="75" t="s">
        <v>88</v>
      </c>
      <c r="E91" s="74">
        <v>6</v>
      </c>
      <c r="F91" s="74"/>
      <c r="G91" s="78"/>
      <c r="H91" s="78">
        <v>700</v>
      </c>
      <c r="I91" s="78"/>
      <c r="J91" s="78">
        <v>510</v>
      </c>
      <c r="K91" s="92" t="s">
        <v>777</v>
      </c>
      <c r="L91" s="99">
        <v>2100</v>
      </c>
      <c r="M91" s="93">
        <v>2100</v>
      </c>
      <c r="N91" s="93">
        <v>1530</v>
      </c>
      <c r="O91" s="93">
        <v>1530</v>
      </c>
    </row>
    <row r="92" spans="1:15">
      <c r="A92" s="74">
        <v>56</v>
      </c>
      <c r="B92" s="91" t="s">
        <v>93</v>
      </c>
      <c r="C92" s="74">
        <v>82282159</v>
      </c>
      <c r="D92" s="75" t="s">
        <v>88</v>
      </c>
      <c r="E92" s="74" t="s">
        <v>94</v>
      </c>
      <c r="F92" s="74"/>
      <c r="G92" s="78"/>
      <c r="H92" s="78">
        <v>3500</v>
      </c>
      <c r="I92" s="78"/>
      <c r="J92" s="78">
        <v>2550</v>
      </c>
      <c r="K92" s="92" t="s">
        <v>689</v>
      </c>
      <c r="L92" s="93">
        <v>42000</v>
      </c>
      <c r="M92" s="93">
        <v>21000</v>
      </c>
      <c r="N92" s="93">
        <v>30600</v>
      </c>
      <c r="O92" s="93">
        <v>15300</v>
      </c>
    </row>
    <row r="93" spans="1:15">
      <c r="A93" s="74">
        <v>58</v>
      </c>
      <c r="B93" s="91" t="s">
        <v>96</v>
      </c>
      <c r="C93" s="74">
        <v>13973178508</v>
      </c>
      <c r="D93" s="75" t="s">
        <v>88</v>
      </c>
      <c r="E93" s="74">
        <v>12</v>
      </c>
      <c r="F93" s="74"/>
      <c r="G93" s="78"/>
      <c r="H93" s="78">
        <v>800</v>
      </c>
      <c r="I93" s="78"/>
      <c r="J93" s="78">
        <v>560</v>
      </c>
      <c r="K93" s="92" t="s">
        <v>706</v>
      </c>
      <c r="L93" s="93">
        <v>9300</v>
      </c>
      <c r="M93" s="92"/>
      <c r="N93" s="93">
        <v>6570</v>
      </c>
      <c r="O93" s="100"/>
    </row>
    <row r="94" spans="1:15">
      <c r="A94" s="74"/>
      <c r="B94" s="91" t="s">
        <v>96</v>
      </c>
      <c r="C94" s="74">
        <v>13973178508</v>
      </c>
      <c r="D94" s="75" t="s">
        <v>88</v>
      </c>
      <c r="E94" s="74">
        <v>12</v>
      </c>
      <c r="F94" s="74"/>
      <c r="G94" s="78"/>
      <c r="H94" s="78">
        <v>700</v>
      </c>
      <c r="I94" s="78"/>
      <c r="J94" s="78">
        <v>510</v>
      </c>
      <c r="K94" s="92" t="s">
        <v>707</v>
      </c>
      <c r="L94" s="93"/>
      <c r="M94" s="93">
        <v>8400</v>
      </c>
      <c r="N94" s="93"/>
      <c r="O94" s="93">
        <v>6120</v>
      </c>
    </row>
    <row r="95" spans="1:15">
      <c r="A95" s="74">
        <v>59</v>
      </c>
      <c r="B95" s="91" t="s">
        <v>97</v>
      </c>
      <c r="C95" s="74">
        <v>15802633333</v>
      </c>
      <c r="D95" s="75" t="s">
        <v>88</v>
      </c>
      <c r="E95" s="74">
        <v>16</v>
      </c>
      <c r="F95" s="74"/>
      <c r="G95" s="78"/>
      <c r="H95" s="78">
        <v>800</v>
      </c>
      <c r="I95" s="78"/>
      <c r="J95" s="78">
        <v>560</v>
      </c>
      <c r="K95" s="92" t="s">
        <v>778</v>
      </c>
      <c r="L95" s="93">
        <v>9400</v>
      </c>
      <c r="M95" s="93">
        <v>6300</v>
      </c>
      <c r="N95" s="93">
        <v>6780</v>
      </c>
      <c r="O95" s="93">
        <v>4590</v>
      </c>
    </row>
    <row r="96" spans="1:15">
      <c r="A96" s="74"/>
      <c r="B96" s="91" t="s">
        <v>530</v>
      </c>
      <c r="C96" s="74"/>
      <c r="D96" s="75" t="s">
        <v>88</v>
      </c>
      <c r="E96" s="74">
        <v>16</v>
      </c>
      <c r="F96" s="74"/>
      <c r="G96" s="78"/>
      <c r="H96" s="78"/>
      <c r="I96" s="78"/>
      <c r="J96" s="78"/>
      <c r="K96" s="92"/>
      <c r="L96" s="99"/>
      <c r="M96" s="99">
        <v>6300</v>
      </c>
      <c r="N96" s="93"/>
      <c r="O96" s="93">
        <v>4590</v>
      </c>
    </row>
    <row r="97" spans="1:15">
      <c r="A97" s="74">
        <v>60</v>
      </c>
      <c r="B97" s="77" t="s">
        <v>98</v>
      </c>
      <c r="C97" s="74">
        <v>18975117374</v>
      </c>
      <c r="D97" s="75" t="s">
        <v>99</v>
      </c>
      <c r="E97" s="74">
        <v>1</v>
      </c>
      <c r="F97" s="74"/>
      <c r="G97" s="78"/>
      <c r="H97" s="78">
        <v>600</v>
      </c>
      <c r="I97" s="78"/>
      <c r="J97" s="78">
        <v>410</v>
      </c>
      <c r="K97" s="92" t="s">
        <v>779</v>
      </c>
      <c r="L97" s="93">
        <v>7200</v>
      </c>
      <c r="M97" s="92"/>
      <c r="N97" s="93">
        <v>4920</v>
      </c>
      <c r="O97" s="100"/>
    </row>
    <row r="98" spans="1:15">
      <c r="A98" s="74"/>
      <c r="B98" s="77" t="s">
        <v>780</v>
      </c>
      <c r="C98" s="74"/>
      <c r="D98" s="75" t="s">
        <v>99</v>
      </c>
      <c r="E98" s="74">
        <v>1</v>
      </c>
      <c r="F98" s="74"/>
      <c r="G98" s="78"/>
      <c r="H98" s="78">
        <v>600</v>
      </c>
      <c r="I98" s="78"/>
      <c r="J98" s="78">
        <v>410</v>
      </c>
      <c r="K98" s="92" t="s">
        <v>781</v>
      </c>
      <c r="L98" s="93"/>
      <c r="M98" s="93">
        <v>5400</v>
      </c>
      <c r="N98" s="93"/>
      <c r="O98" s="93">
        <v>3690</v>
      </c>
    </row>
    <row r="99" spans="1:15">
      <c r="A99" s="74"/>
      <c r="B99" s="77" t="s">
        <v>782</v>
      </c>
      <c r="C99" s="74"/>
      <c r="D99" s="75" t="s">
        <v>99</v>
      </c>
      <c r="E99" s="74" t="s">
        <v>783</v>
      </c>
      <c r="F99" s="74"/>
      <c r="G99" s="78"/>
      <c r="H99" s="78">
        <v>2000</v>
      </c>
      <c r="I99" s="78"/>
      <c r="J99" s="78">
        <v>1430</v>
      </c>
      <c r="K99" s="92" t="s">
        <v>784</v>
      </c>
      <c r="L99" s="93"/>
      <c r="M99" s="93">
        <v>18000</v>
      </c>
      <c r="N99" s="93"/>
      <c r="O99" s="93">
        <v>12870</v>
      </c>
    </row>
    <row r="100" spans="1:15">
      <c r="A100" s="74">
        <v>61</v>
      </c>
      <c r="B100" s="77" t="s">
        <v>100</v>
      </c>
      <c r="C100" s="74">
        <v>13574850255</v>
      </c>
      <c r="D100" s="75" t="s">
        <v>99</v>
      </c>
      <c r="E100" s="74">
        <v>2</v>
      </c>
      <c r="F100" s="74"/>
      <c r="G100" s="78"/>
      <c r="H100" s="78"/>
      <c r="I100" s="78"/>
      <c r="J100" s="78"/>
      <c r="K100" s="92"/>
      <c r="L100" s="78"/>
      <c r="M100" s="99"/>
      <c r="N100" s="78"/>
      <c r="O100" s="93"/>
    </row>
    <row r="101" spans="1:15">
      <c r="A101" s="74">
        <v>62</v>
      </c>
      <c r="B101" s="77" t="s">
        <v>540</v>
      </c>
      <c r="C101" s="74"/>
      <c r="D101" s="75" t="s">
        <v>99</v>
      </c>
      <c r="E101" s="74">
        <v>3</v>
      </c>
      <c r="F101" s="74"/>
      <c r="G101" s="78"/>
      <c r="H101" s="78">
        <v>800</v>
      </c>
      <c r="I101" s="78"/>
      <c r="J101" s="78">
        <v>560</v>
      </c>
      <c r="K101" s="92" t="s">
        <v>785</v>
      </c>
      <c r="L101" s="93">
        <v>7200</v>
      </c>
      <c r="M101" s="99"/>
      <c r="N101" s="93">
        <v>5040</v>
      </c>
      <c r="O101" s="93"/>
    </row>
    <row r="102" spans="1:15">
      <c r="A102" s="74"/>
      <c r="B102" s="77" t="s">
        <v>786</v>
      </c>
      <c r="C102" s="74"/>
      <c r="D102" s="75" t="s">
        <v>99</v>
      </c>
      <c r="E102" s="74">
        <v>3</v>
      </c>
      <c r="F102" s="74"/>
      <c r="G102" s="78"/>
      <c r="H102" s="78">
        <v>700</v>
      </c>
      <c r="I102" s="78"/>
      <c r="J102" s="78">
        <v>510</v>
      </c>
      <c r="K102" s="92" t="s">
        <v>763</v>
      </c>
      <c r="L102" s="99">
        <v>2100</v>
      </c>
      <c r="M102" s="99">
        <v>4200</v>
      </c>
      <c r="N102" s="99">
        <v>1530</v>
      </c>
      <c r="O102" s="99">
        <v>3060</v>
      </c>
    </row>
    <row r="103" spans="1:15">
      <c r="A103" s="74">
        <v>63</v>
      </c>
      <c r="B103" s="77" t="s">
        <v>717</v>
      </c>
      <c r="C103" s="74"/>
      <c r="D103" s="75" t="s">
        <v>99</v>
      </c>
      <c r="E103" s="74">
        <v>4.6</v>
      </c>
      <c r="F103" s="74"/>
      <c r="G103" s="78"/>
      <c r="H103" s="78">
        <v>1600</v>
      </c>
      <c r="I103" s="78"/>
      <c r="J103" s="78">
        <v>1120</v>
      </c>
      <c r="K103" s="92" t="s">
        <v>710</v>
      </c>
      <c r="L103" s="93">
        <v>13800</v>
      </c>
      <c r="M103" s="93"/>
      <c r="N103" s="93">
        <v>9780</v>
      </c>
      <c r="O103" s="93"/>
    </row>
    <row r="104" spans="1:15">
      <c r="A104" s="74">
        <v>64</v>
      </c>
      <c r="B104" s="77" t="s">
        <v>103</v>
      </c>
      <c r="C104" s="74">
        <v>13907482534</v>
      </c>
      <c r="D104" s="75" t="s">
        <v>99</v>
      </c>
      <c r="E104" s="74">
        <v>5</v>
      </c>
      <c r="F104" s="74"/>
      <c r="G104" s="78"/>
      <c r="H104" s="78">
        <v>800</v>
      </c>
      <c r="I104" s="78"/>
      <c r="J104" s="78">
        <v>560</v>
      </c>
      <c r="K104" s="92" t="s">
        <v>787</v>
      </c>
      <c r="L104" s="93">
        <v>7200</v>
      </c>
      <c r="M104" s="92"/>
      <c r="N104" s="93">
        <v>5040</v>
      </c>
      <c r="O104" s="100"/>
    </row>
    <row r="105" spans="1:15">
      <c r="A105" s="74"/>
      <c r="B105" s="77" t="s">
        <v>103</v>
      </c>
      <c r="C105" s="74">
        <v>13907482534</v>
      </c>
      <c r="D105" s="75" t="s">
        <v>99</v>
      </c>
      <c r="E105" s="74">
        <v>5</v>
      </c>
      <c r="F105" s="74"/>
      <c r="G105" s="78"/>
      <c r="H105" s="78">
        <v>700</v>
      </c>
      <c r="I105" s="78"/>
      <c r="J105" s="78">
        <v>510</v>
      </c>
      <c r="K105" s="92" t="s">
        <v>788</v>
      </c>
      <c r="L105" s="93"/>
      <c r="M105" s="93">
        <v>2100</v>
      </c>
      <c r="N105" s="93"/>
      <c r="O105" s="93">
        <v>1530</v>
      </c>
    </row>
    <row r="106" spans="1:15">
      <c r="A106" s="74"/>
      <c r="B106" s="77" t="s">
        <v>789</v>
      </c>
      <c r="C106" s="74"/>
      <c r="D106" s="75" t="s">
        <v>99</v>
      </c>
      <c r="E106" s="74">
        <v>5</v>
      </c>
      <c r="F106" s="74"/>
      <c r="G106" s="78"/>
      <c r="H106" s="78"/>
      <c r="I106" s="78"/>
      <c r="J106" s="78"/>
      <c r="K106" s="92"/>
      <c r="L106" s="93"/>
      <c r="M106" s="93">
        <v>6300</v>
      </c>
      <c r="N106" s="93"/>
      <c r="O106" s="93">
        <v>4590</v>
      </c>
    </row>
    <row r="107" spans="1:15">
      <c r="A107" s="74">
        <v>65</v>
      </c>
      <c r="B107" s="77" t="s">
        <v>790</v>
      </c>
      <c r="C107" s="74"/>
      <c r="D107" s="75" t="s">
        <v>99</v>
      </c>
      <c r="E107" s="74">
        <v>7</v>
      </c>
      <c r="F107" s="74"/>
      <c r="G107" s="78"/>
      <c r="H107" s="78">
        <v>800</v>
      </c>
      <c r="I107" s="78"/>
      <c r="J107" s="78">
        <v>560</v>
      </c>
      <c r="K107" s="92" t="s">
        <v>791</v>
      </c>
      <c r="L107" s="99">
        <v>2400</v>
      </c>
      <c r="M107" s="92"/>
      <c r="N107" s="93">
        <v>1680</v>
      </c>
      <c r="O107" s="100"/>
    </row>
    <row r="108" spans="1:15">
      <c r="A108" s="74"/>
      <c r="B108" s="77" t="s">
        <v>792</v>
      </c>
      <c r="C108" s="74"/>
      <c r="D108" s="75" t="s">
        <v>99</v>
      </c>
      <c r="E108" s="74">
        <v>7</v>
      </c>
      <c r="F108" s="74"/>
      <c r="G108" s="78"/>
      <c r="H108" s="78">
        <v>700</v>
      </c>
      <c r="I108" s="78"/>
      <c r="J108" s="78">
        <v>510</v>
      </c>
      <c r="K108" s="92" t="s">
        <v>793</v>
      </c>
      <c r="L108" s="99">
        <v>4200</v>
      </c>
      <c r="M108" s="93">
        <v>8400</v>
      </c>
      <c r="N108" s="93">
        <v>3060</v>
      </c>
      <c r="O108" s="93">
        <v>6120</v>
      </c>
    </row>
    <row r="109" spans="1:15">
      <c r="A109" s="74">
        <v>66</v>
      </c>
      <c r="B109" s="77" t="s">
        <v>105</v>
      </c>
      <c r="C109" s="74">
        <v>82284467</v>
      </c>
      <c r="D109" s="75" t="s">
        <v>99</v>
      </c>
      <c r="E109" s="74">
        <v>10.14</v>
      </c>
      <c r="F109" s="74"/>
      <c r="G109" s="78"/>
      <c r="H109" s="78"/>
      <c r="I109" s="78"/>
      <c r="J109" s="78"/>
      <c r="K109" s="92"/>
      <c r="L109" s="78"/>
      <c r="M109" s="78"/>
      <c r="N109" s="93">
        <v>12320</v>
      </c>
      <c r="O109" s="93">
        <v>9240</v>
      </c>
    </row>
    <row r="110" spans="1:15">
      <c r="A110" s="74">
        <v>67</v>
      </c>
      <c r="B110" s="77" t="s">
        <v>106</v>
      </c>
      <c r="C110" s="74">
        <v>82284467</v>
      </c>
      <c r="D110" s="75" t="s">
        <v>99</v>
      </c>
      <c r="E110" s="74">
        <v>8.12</v>
      </c>
      <c r="F110" s="74"/>
      <c r="G110" s="78"/>
      <c r="H110" s="78"/>
      <c r="I110" s="78"/>
      <c r="J110" s="78"/>
      <c r="K110" s="92"/>
      <c r="L110" s="78"/>
      <c r="M110" s="78"/>
      <c r="N110" s="93">
        <v>18780</v>
      </c>
      <c r="O110" s="93">
        <v>14085</v>
      </c>
    </row>
    <row r="111" spans="1:15">
      <c r="A111" s="74">
        <v>68</v>
      </c>
      <c r="B111" s="77" t="s">
        <v>107</v>
      </c>
      <c r="C111" s="74">
        <v>84864492</v>
      </c>
      <c r="D111" s="75" t="s">
        <v>99</v>
      </c>
      <c r="E111" s="74" t="s">
        <v>108</v>
      </c>
      <c r="F111" s="74"/>
      <c r="G111" s="78"/>
      <c r="H111" s="78">
        <v>2400</v>
      </c>
      <c r="I111" s="78"/>
      <c r="J111" s="78">
        <v>1680</v>
      </c>
      <c r="K111" s="92" t="s">
        <v>737</v>
      </c>
      <c r="L111" s="93">
        <v>27000</v>
      </c>
      <c r="M111" s="92"/>
      <c r="N111" s="93">
        <v>19260</v>
      </c>
      <c r="O111" s="100"/>
    </row>
    <row r="112" spans="1:15">
      <c r="A112" s="74"/>
      <c r="B112" s="77" t="s">
        <v>107</v>
      </c>
      <c r="C112" s="74">
        <v>84864492</v>
      </c>
      <c r="D112" s="75" t="s">
        <v>99</v>
      </c>
      <c r="E112" s="74" t="s">
        <v>108</v>
      </c>
      <c r="F112" s="74"/>
      <c r="G112" s="78"/>
      <c r="H112" s="78">
        <v>2100</v>
      </c>
      <c r="I112" s="78"/>
      <c r="J112" s="78">
        <v>1530</v>
      </c>
      <c r="K112" s="92" t="s">
        <v>738</v>
      </c>
      <c r="L112" s="93"/>
      <c r="M112" s="93">
        <v>25200</v>
      </c>
      <c r="N112" s="93"/>
      <c r="O112" s="93">
        <v>18360</v>
      </c>
    </row>
    <row r="113" spans="1:15">
      <c r="A113" s="74"/>
      <c r="B113" s="77" t="s">
        <v>794</v>
      </c>
      <c r="C113" s="74"/>
      <c r="D113" s="75" t="s">
        <v>99</v>
      </c>
      <c r="E113" s="74">
        <v>18</v>
      </c>
      <c r="F113" s="74"/>
      <c r="G113" s="78"/>
      <c r="H113" s="78">
        <v>600</v>
      </c>
      <c r="I113" s="78"/>
      <c r="J113" s="78">
        <v>420</v>
      </c>
      <c r="K113" s="92" t="s">
        <v>725</v>
      </c>
      <c r="L113" s="93"/>
      <c r="M113" s="93">
        <v>7200</v>
      </c>
      <c r="N113" s="93"/>
      <c r="O113" s="93">
        <v>5040</v>
      </c>
    </row>
    <row r="114" spans="1:15">
      <c r="A114" s="74">
        <v>69</v>
      </c>
      <c r="B114" s="77" t="s">
        <v>101</v>
      </c>
      <c r="C114" s="74">
        <v>15388011212</v>
      </c>
      <c r="D114" s="75" t="s">
        <v>99</v>
      </c>
      <c r="E114" s="74">
        <v>15</v>
      </c>
      <c r="F114" s="74"/>
      <c r="G114" s="78"/>
      <c r="H114" s="78"/>
      <c r="I114" s="78"/>
      <c r="J114" s="78"/>
      <c r="K114" s="92"/>
      <c r="L114" s="78"/>
      <c r="M114" s="93"/>
      <c r="N114" s="78"/>
      <c r="O114" s="99"/>
    </row>
    <row r="115" spans="1:15">
      <c r="A115" s="74"/>
      <c r="B115" s="77" t="s">
        <v>795</v>
      </c>
      <c r="C115" s="74"/>
      <c r="D115" s="75" t="s">
        <v>110</v>
      </c>
      <c r="E115" s="74" t="s">
        <v>796</v>
      </c>
      <c r="F115" s="74"/>
      <c r="G115" s="78"/>
      <c r="H115" s="78">
        <v>4000</v>
      </c>
      <c r="I115" s="78"/>
      <c r="J115" s="78">
        <v>2260</v>
      </c>
      <c r="K115" s="92" t="s">
        <v>797</v>
      </c>
      <c r="L115" s="93">
        <v>20000</v>
      </c>
      <c r="M115" s="93">
        <v>24000</v>
      </c>
      <c r="N115" s="93">
        <v>14300</v>
      </c>
      <c r="O115" s="93">
        <v>17160</v>
      </c>
    </row>
    <row r="116" spans="1:15">
      <c r="A116" s="74"/>
      <c r="B116" s="77" t="s">
        <v>560</v>
      </c>
      <c r="C116" s="74"/>
      <c r="D116" s="75" t="s">
        <v>110</v>
      </c>
      <c r="E116" s="74" t="s">
        <v>80</v>
      </c>
      <c r="F116" s="74"/>
      <c r="G116" s="78"/>
      <c r="H116" s="78">
        <v>2300</v>
      </c>
      <c r="I116" s="78"/>
      <c r="J116" s="78">
        <v>1580</v>
      </c>
      <c r="K116" s="92" t="s">
        <v>706</v>
      </c>
      <c r="L116" s="93">
        <v>20700</v>
      </c>
      <c r="M116" s="92"/>
      <c r="N116" s="105">
        <v>14220</v>
      </c>
      <c r="O116" s="100"/>
    </row>
    <row r="117" spans="1:15">
      <c r="A117" s="74"/>
      <c r="B117" s="77" t="s">
        <v>560</v>
      </c>
      <c r="C117" s="74"/>
      <c r="D117" s="75" t="s">
        <v>110</v>
      </c>
      <c r="E117" s="74" t="s">
        <v>108</v>
      </c>
      <c r="F117" s="74"/>
      <c r="G117" s="78"/>
      <c r="H117" s="78">
        <v>2400</v>
      </c>
      <c r="I117" s="78"/>
      <c r="J117" s="78">
        <v>1680</v>
      </c>
      <c r="K117" s="92" t="s">
        <v>798</v>
      </c>
      <c r="L117" s="93">
        <v>18900</v>
      </c>
      <c r="M117" s="92"/>
      <c r="N117" s="93">
        <v>13770</v>
      </c>
      <c r="O117" s="100"/>
    </row>
    <row r="118" spans="1:15">
      <c r="A118" s="74"/>
      <c r="B118" s="77" t="s">
        <v>560</v>
      </c>
      <c r="C118" s="74"/>
      <c r="D118" s="75" t="s">
        <v>110</v>
      </c>
      <c r="E118" s="74" t="s">
        <v>108</v>
      </c>
      <c r="F118" s="74"/>
      <c r="G118" s="78"/>
      <c r="H118" s="78">
        <v>2100</v>
      </c>
      <c r="I118" s="78"/>
      <c r="J118" s="78">
        <v>1530</v>
      </c>
      <c r="K118" s="92" t="s">
        <v>799</v>
      </c>
      <c r="L118" s="93"/>
      <c r="M118" s="93">
        <v>12600</v>
      </c>
      <c r="N118" s="93"/>
      <c r="O118" s="93">
        <v>9180</v>
      </c>
    </row>
    <row r="119" spans="1:15">
      <c r="A119" s="74"/>
      <c r="B119" s="77" t="s">
        <v>800</v>
      </c>
      <c r="C119" s="74"/>
      <c r="D119" s="75" t="s">
        <v>110</v>
      </c>
      <c r="E119" s="74" t="s">
        <v>796</v>
      </c>
      <c r="F119" s="74"/>
      <c r="G119" s="78"/>
      <c r="H119" s="78">
        <v>4600</v>
      </c>
      <c r="I119" s="78"/>
      <c r="J119" s="78">
        <v>3160</v>
      </c>
      <c r="K119" s="92" t="s">
        <v>801</v>
      </c>
      <c r="L119" s="99">
        <v>13800</v>
      </c>
      <c r="M119" s="93"/>
      <c r="N119" s="93">
        <v>17080</v>
      </c>
      <c r="O119" s="99"/>
    </row>
    <row r="120" spans="1:15">
      <c r="A120" s="74"/>
      <c r="B120" s="77" t="s">
        <v>800</v>
      </c>
      <c r="C120" s="74"/>
      <c r="D120" s="75" t="s">
        <v>110</v>
      </c>
      <c r="E120" s="74" t="s">
        <v>802</v>
      </c>
      <c r="F120" s="74"/>
      <c r="G120" s="78"/>
      <c r="H120" s="78">
        <v>1400</v>
      </c>
      <c r="I120" s="78"/>
      <c r="J120" s="78">
        <v>920</v>
      </c>
      <c r="K120" s="92" t="s">
        <v>803</v>
      </c>
      <c r="L120" s="99">
        <v>9200</v>
      </c>
      <c r="M120" s="93"/>
      <c r="N120" s="99">
        <v>6320</v>
      </c>
      <c r="O120" s="99"/>
    </row>
    <row r="121" spans="1:15">
      <c r="A121" s="74"/>
      <c r="B121" s="77" t="s">
        <v>664</v>
      </c>
      <c r="C121" s="74"/>
      <c r="D121" s="75" t="s">
        <v>110</v>
      </c>
      <c r="E121" s="74">
        <v>4.6</v>
      </c>
      <c r="F121" s="74"/>
      <c r="G121" s="78"/>
      <c r="H121" s="78">
        <v>1600</v>
      </c>
      <c r="I121" s="78"/>
      <c r="J121" s="78">
        <v>1120</v>
      </c>
      <c r="K121" s="92" t="s">
        <v>804</v>
      </c>
      <c r="L121" s="99">
        <v>4800</v>
      </c>
      <c r="M121" s="93"/>
      <c r="N121" s="99">
        <v>3360</v>
      </c>
      <c r="O121" s="99"/>
    </row>
    <row r="122" spans="1:15">
      <c r="A122" s="74"/>
      <c r="B122" s="77" t="s">
        <v>805</v>
      </c>
      <c r="C122" s="74"/>
      <c r="D122" s="75" t="s">
        <v>110</v>
      </c>
      <c r="E122" s="74" t="s">
        <v>115</v>
      </c>
      <c r="F122" s="74"/>
      <c r="G122" s="78"/>
      <c r="H122" s="78">
        <v>2100</v>
      </c>
      <c r="I122" s="78"/>
      <c r="J122" s="78">
        <v>1530</v>
      </c>
      <c r="K122" s="92" t="s">
        <v>806</v>
      </c>
      <c r="L122" s="93">
        <v>12600</v>
      </c>
      <c r="M122" s="93">
        <v>18900</v>
      </c>
      <c r="N122" s="93">
        <v>9180</v>
      </c>
      <c r="O122" s="93">
        <v>13770</v>
      </c>
    </row>
    <row r="123" s="66" customFormat="1" spans="1:16">
      <c r="A123" s="83">
        <v>70</v>
      </c>
      <c r="B123" s="84" t="s">
        <v>109</v>
      </c>
      <c r="C123" s="83">
        <v>18163633688</v>
      </c>
      <c r="D123" s="85" t="s">
        <v>110</v>
      </c>
      <c r="E123" s="83">
        <v>15</v>
      </c>
      <c r="F123" s="83"/>
      <c r="G123" s="86"/>
      <c r="H123" s="86"/>
      <c r="I123" s="86"/>
      <c r="J123" s="86"/>
      <c r="K123" s="97"/>
      <c r="L123" s="86"/>
      <c r="M123" s="86"/>
      <c r="N123" s="86"/>
      <c r="O123" s="86"/>
      <c r="P123" s="66" t="s">
        <v>554</v>
      </c>
    </row>
    <row r="124" s="66" customFormat="1" spans="1:16">
      <c r="A124" s="83">
        <v>70</v>
      </c>
      <c r="B124" s="84" t="s">
        <v>109</v>
      </c>
      <c r="C124" s="83">
        <v>18163633688</v>
      </c>
      <c r="D124" s="85" t="s">
        <v>110</v>
      </c>
      <c r="E124" s="83" t="s">
        <v>111</v>
      </c>
      <c r="F124" s="83"/>
      <c r="G124" s="86"/>
      <c r="H124" s="86"/>
      <c r="I124" s="86"/>
      <c r="J124" s="86"/>
      <c r="K124" s="97"/>
      <c r="L124" s="86"/>
      <c r="M124" s="86"/>
      <c r="N124" s="86"/>
      <c r="O124" s="86"/>
      <c r="P124" s="66" t="s">
        <v>554</v>
      </c>
    </row>
    <row r="125" s="68" customFormat="1" spans="1:16">
      <c r="A125" s="101">
        <v>70</v>
      </c>
      <c r="B125" s="102" t="s">
        <v>109</v>
      </c>
      <c r="C125" s="101">
        <v>18163633688</v>
      </c>
      <c r="D125" s="103" t="s">
        <v>110</v>
      </c>
      <c r="E125" s="101">
        <v>1</v>
      </c>
      <c r="F125" s="101"/>
      <c r="G125" s="104"/>
      <c r="H125" s="104"/>
      <c r="I125" s="104"/>
      <c r="J125" s="104"/>
      <c r="K125" s="106"/>
      <c r="L125" s="104"/>
      <c r="M125" s="104"/>
      <c r="N125" s="104"/>
      <c r="O125" s="106"/>
      <c r="P125" s="68" t="s">
        <v>554</v>
      </c>
    </row>
    <row r="126" s="65" customFormat="1" spans="1:15">
      <c r="A126" s="79">
        <v>71</v>
      </c>
      <c r="B126" s="80" t="s">
        <v>112</v>
      </c>
      <c r="C126" s="79">
        <v>13973159597</v>
      </c>
      <c r="D126" s="81" t="s">
        <v>110</v>
      </c>
      <c r="E126" s="79" t="s">
        <v>113</v>
      </c>
      <c r="F126" s="79"/>
      <c r="G126" s="82"/>
      <c r="H126" s="82"/>
      <c r="I126" s="82"/>
      <c r="J126" s="82"/>
      <c r="K126" s="94"/>
      <c r="L126" s="82"/>
      <c r="M126" s="82"/>
      <c r="N126" s="82"/>
      <c r="O126" s="82"/>
    </row>
    <row r="127" s="65" customFormat="1" spans="1:15">
      <c r="A127" s="79">
        <v>72</v>
      </c>
      <c r="B127" s="80" t="s">
        <v>114</v>
      </c>
      <c r="C127" s="79">
        <v>13926016566</v>
      </c>
      <c r="D127" s="81" t="s">
        <v>110</v>
      </c>
      <c r="E127" s="79" t="s">
        <v>115</v>
      </c>
      <c r="F127" s="79"/>
      <c r="G127" s="82"/>
      <c r="H127" s="82"/>
      <c r="I127" s="82"/>
      <c r="J127" s="82"/>
      <c r="K127" s="94"/>
      <c r="L127" s="82"/>
      <c r="M127" s="82"/>
      <c r="N127" s="82"/>
      <c r="O127" s="82"/>
    </row>
    <row r="128" s="65" customFormat="1" spans="1:15">
      <c r="A128" s="79">
        <v>73</v>
      </c>
      <c r="B128" s="80" t="s">
        <v>116</v>
      </c>
      <c r="C128" s="79">
        <v>13755032416</v>
      </c>
      <c r="D128" s="81" t="s">
        <v>110</v>
      </c>
      <c r="E128" s="79">
        <v>7</v>
      </c>
      <c r="F128" s="79"/>
      <c r="G128" s="82"/>
      <c r="H128" s="82">
        <v>800</v>
      </c>
      <c r="I128" s="82"/>
      <c r="J128" s="82">
        <v>560</v>
      </c>
      <c r="K128" s="94" t="s">
        <v>706</v>
      </c>
      <c r="L128" s="94">
        <v>7200</v>
      </c>
      <c r="M128" s="82"/>
      <c r="N128" s="94">
        <v>5040</v>
      </c>
      <c r="O128" s="82"/>
    </row>
    <row r="129" s="65" customFormat="1" spans="1:15">
      <c r="A129" s="79"/>
      <c r="B129" s="80" t="s">
        <v>116</v>
      </c>
      <c r="C129" s="79">
        <v>13755032416</v>
      </c>
      <c r="D129" s="81" t="s">
        <v>110</v>
      </c>
      <c r="E129" s="79" t="s">
        <v>807</v>
      </c>
      <c r="F129" s="79"/>
      <c r="G129" s="82"/>
      <c r="H129" s="82">
        <v>2700</v>
      </c>
      <c r="I129" s="82"/>
      <c r="J129" s="82">
        <v>1940</v>
      </c>
      <c r="K129" s="94" t="s">
        <v>707</v>
      </c>
      <c r="L129" s="82">
        <v>8100</v>
      </c>
      <c r="M129" s="94">
        <v>16200</v>
      </c>
      <c r="N129" s="82">
        <v>5820</v>
      </c>
      <c r="O129" s="94">
        <v>11640</v>
      </c>
    </row>
    <row r="130" s="65" customFormat="1" spans="1:15">
      <c r="A130" s="79"/>
      <c r="B130" s="80" t="s">
        <v>116</v>
      </c>
      <c r="C130" s="79">
        <v>13755032416</v>
      </c>
      <c r="D130" s="81" t="s">
        <v>110</v>
      </c>
      <c r="E130" s="79" t="s">
        <v>115</v>
      </c>
      <c r="F130" s="79"/>
      <c r="G130" s="82"/>
      <c r="H130" s="82">
        <v>2400</v>
      </c>
      <c r="I130" s="82"/>
      <c r="J130" s="82">
        <v>1680</v>
      </c>
      <c r="K130" s="94" t="s">
        <v>808</v>
      </c>
      <c r="L130" s="94">
        <v>14400</v>
      </c>
      <c r="M130" s="82"/>
      <c r="N130" s="94">
        <v>10080</v>
      </c>
      <c r="O130" s="82"/>
    </row>
    <row r="131" s="66" customFormat="1" spans="1:15">
      <c r="A131" s="83">
        <v>74</v>
      </c>
      <c r="B131" s="84" t="s">
        <v>117</v>
      </c>
      <c r="C131" s="83">
        <v>18711198375</v>
      </c>
      <c r="D131" s="85" t="s">
        <v>110</v>
      </c>
      <c r="E131" s="83">
        <v>8</v>
      </c>
      <c r="F131" s="83"/>
      <c r="G131" s="86"/>
      <c r="H131" s="86"/>
      <c r="I131" s="86"/>
      <c r="J131" s="86"/>
      <c r="K131" s="97"/>
      <c r="L131" s="86"/>
      <c r="M131" s="86"/>
      <c r="N131" s="86"/>
      <c r="O131" s="86"/>
    </row>
    <row r="132" spans="1:15">
      <c r="A132" s="74">
        <v>75</v>
      </c>
      <c r="B132" s="77" t="s">
        <v>118</v>
      </c>
      <c r="C132" s="74">
        <v>13875950115</v>
      </c>
      <c r="D132" s="75" t="s">
        <v>110</v>
      </c>
      <c r="E132" s="74">
        <v>2</v>
      </c>
      <c r="F132" s="74"/>
      <c r="G132" s="78"/>
      <c r="H132" s="78"/>
      <c r="I132" s="78"/>
      <c r="J132" s="78"/>
      <c r="K132" s="92"/>
      <c r="L132" s="78"/>
      <c r="M132" s="78"/>
      <c r="N132" s="78"/>
      <c r="O132" s="78"/>
    </row>
    <row r="133" spans="1:15">
      <c r="A133" s="74"/>
      <c r="B133" s="77" t="s">
        <v>567</v>
      </c>
      <c r="C133" s="74"/>
      <c r="D133" s="75" t="s">
        <v>110</v>
      </c>
      <c r="E133" s="74">
        <v>2</v>
      </c>
      <c r="F133" s="74"/>
      <c r="G133" s="78"/>
      <c r="H133" s="78"/>
      <c r="I133" s="78"/>
      <c r="J133" s="78"/>
      <c r="K133" s="92"/>
      <c r="L133" s="78"/>
      <c r="M133" s="78"/>
      <c r="N133" s="78"/>
      <c r="O133" s="78"/>
    </row>
    <row r="134" s="65" customFormat="1" spans="1:15">
      <c r="A134" s="79">
        <v>76</v>
      </c>
      <c r="B134" s="80" t="s">
        <v>119</v>
      </c>
      <c r="C134" s="79">
        <v>13975155618</v>
      </c>
      <c r="D134" s="81" t="s">
        <v>110</v>
      </c>
      <c r="E134" s="79">
        <v>13</v>
      </c>
      <c r="F134" s="79"/>
      <c r="G134" s="82"/>
      <c r="H134" s="82"/>
      <c r="I134" s="82"/>
      <c r="J134" s="82"/>
      <c r="K134" s="94"/>
      <c r="L134" s="82"/>
      <c r="M134" s="82"/>
      <c r="N134" s="82"/>
      <c r="O134" s="82"/>
    </row>
    <row r="135" s="65" customFormat="1" spans="1:15">
      <c r="A135" s="79">
        <v>77</v>
      </c>
      <c r="B135" s="80" t="s">
        <v>120</v>
      </c>
      <c r="C135" s="79">
        <v>13607390303</v>
      </c>
      <c r="D135" s="81" t="s">
        <v>121</v>
      </c>
      <c r="E135" s="79" t="s">
        <v>809</v>
      </c>
      <c r="F135" s="79"/>
      <c r="G135" s="82"/>
      <c r="H135" s="82">
        <v>2300</v>
      </c>
      <c r="I135" s="82"/>
      <c r="J135" s="82">
        <v>1580</v>
      </c>
      <c r="K135" s="94" t="s">
        <v>626</v>
      </c>
      <c r="L135" s="94">
        <v>18900</v>
      </c>
      <c r="M135" s="94"/>
      <c r="N135" s="94">
        <v>13380</v>
      </c>
      <c r="O135" s="107"/>
    </row>
    <row r="136" s="65" customFormat="1" spans="1:15">
      <c r="A136" s="79"/>
      <c r="B136" s="80" t="s">
        <v>120</v>
      </c>
      <c r="C136" s="79">
        <v>13607390303</v>
      </c>
      <c r="D136" s="81" t="s">
        <v>121</v>
      </c>
      <c r="E136" s="79" t="s">
        <v>809</v>
      </c>
      <c r="F136" s="79"/>
      <c r="G136" s="82"/>
      <c r="H136" s="82">
        <v>2000</v>
      </c>
      <c r="I136" s="82"/>
      <c r="J136" s="82">
        <v>1440</v>
      </c>
      <c r="K136" s="94" t="s">
        <v>810</v>
      </c>
      <c r="L136" s="94"/>
      <c r="M136" s="94">
        <v>12000</v>
      </c>
      <c r="N136" s="94"/>
      <c r="O136" s="94">
        <v>8640</v>
      </c>
    </row>
    <row r="137" s="65" customFormat="1" spans="1:15">
      <c r="A137" s="79"/>
      <c r="B137" s="80" t="s">
        <v>120</v>
      </c>
      <c r="C137" s="79">
        <v>13607390303</v>
      </c>
      <c r="D137" s="81" t="s">
        <v>121</v>
      </c>
      <c r="E137" s="79" t="s">
        <v>570</v>
      </c>
      <c r="F137" s="79"/>
      <c r="G137" s="82"/>
      <c r="H137" s="82">
        <v>3200</v>
      </c>
      <c r="I137" s="82"/>
      <c r="J137" s="82">
        <v>2240</v>
      </c>
      <c r="K137" s="94" t="s">
        <v>811</v>
      </c>
      <c r="L137" s="94">
        <v>36000</v>
      </c>
      <c r="M137" s="94"/>
      <c r="N137" s="94">
        <v>25680</v>
      </c>
      <c r="O137" s="107"/>
    </row>
    <row r="138" s="65" customFormat="1" spans="1:15">
      <c r="A138" s="79"/>
      <c r="B138" s="80" t="s">
        <v>120</v>
      </c>
      <c r="C138" s="79">
        <v>13607390303</v>
      </c>
      <c r="D138" s="81" t="s">
        <v>121</v>
      </c>
      <c r="E138" s="79" t="s">
        <v>570</v>
      </c>
      <c r="F138" s="79"/>
      <c r="G138" s="82"/>
      <c r="H138" s="82">
        <v>2800</v>
      </c>
      <c r="I138" s="82"/>
      <c r="J138" s="82">
        <v>2040</v>
      </c>
      <c r="K138" s="94" t="s">
        <v>812</v>
      </c>
      <c r="L138" s="94"/>
      <c r="M138" s="82">
        <v>8400</v>
      </c>
      <c r="N138" s="94"/>
      <c r="O138" s="82">
        <v>6120</v>
      </c>
    </row>
    <row r="139" s="65" customFormat="1" spans="1:15">
      <c r="A139" s="79"/>
      <c r="B139" s="80" t="s">
        <v>813</v>
      </c>
      <c r="C139" s="79"/>
      <c r="D139" s="81" t="s">
        <v>121</v>
      </c>
      <c r="E139" s="79" t="s">
        <v>124</v>
      </c>
      <c r="F139" s="79"/>
      <c r="G139" s="82"/>
      <c r="H139" s="82">
        <v>2100</v>
      </c>
      <c r="I139" s="82"/>
      <c r="J139" s="82">
        <v>1530</v>
      </c>
      <c r="K139" s="94" t="s">
        <v>814</v>
      </c>
      <c r="L139" s="94"/>
      <c r="M139" s="82">
        <v>6300</v>
      </c>
      <c r="N139" s="94"/>
      <c r="O139" s="82">
        <v>4590</v>
      </c>
    </row>
    <row r="140" s="65" customFormat="1" spans="1:15">
      <c r="A140" s="79"/>
      <c r="B140" s="80" t="s">
        <v>815</v>
      </c>
      <c r="C140" s="79"/>
      <c r="D140" s="81" t="s">
        <v>121</v>
      </c>
      <c r="E140" s="79" t="s">
        <v>124</v>
      </c>
      <c r="F140" s="79"/>
      <c r="G140" s="82"/>
      <c r="H140" s="82">
        <v>2100</v>
      </c>
      <c r="I140" s="82"/>
      <c r="J140" s="82">
        <v>1530</v>
      </c>
      <c r="K140" s="94" t="s">
        <v>816</v>
      </c>
      <c r="L140" s="94"/>
      <c r="M140" s="82">
        <v>6300</v>
      </c>
      <c r="N140" s="94"/>
      <c r="O140" s="82">
        <v>4590</v>
      </c>
    </row>
    <row r="141" s="65" customFormat="1" spans="1:15">
      <c r="A141" s="79"/>
      <c r="B141" s="80" t="s">
        <v>817</v>
      </c>
      <c r="C141" s="79"/>
      <c r="D141" s="81" t="s">
        <v>121</v>
      </c>
      <c r="E141" s="79" t="s">
        <v>124</v>
      </c>
      <c r="F141" s="79"/>
      <c r="G141" s="82"/>
      <c r="H141" s="82">
        <v>2100</v>
      </c>
      <c r="I141" s="82"/>
      <c r="J141" s="82">
        <v>1530</v>
      </c>
      <c r="K141" s="94" t="s">
        <v>818</v>
      </c>
      <c r="L141" s="94"/>
      <c r="M141" s="82">
        <v>6300</v>
      </c>
      <c r="N141" s="94"/>
      <c r="O141" s="82">
        <v>4590</v>
      </c>
    </row>
    <row r="142" s="65" customFormat="1" spans="1:15">
      <c r="A142" s="79">
        <v>78</v>
      </c>
      <c r="B142" s="80" t="s">
        <v>819</v>
      </c>
      <c r="C142" s="79"/>
      <c r="D142" s="81" t="s">
        <v>121</v>
      </c>
      <c r="E142" s="79" t="s">
        <v>124</v>
      </c>
      <c r="F142" s="79"/>
      <c r="G142" s="82"/>
      <c r="H142" s="82"/>
      <c r="I142" s="82"/>
      <c r="J142" s="82"/>
      <c r="K142" s="94"/>
      <c r="L142" s="94">
        <v>12600</v>
      </c>
      <c r="M142" s="82"/>
      <c r="N142" s="94">
        <v>9180</v>
      </c>
      <c r="O142" s="82"/>
    </row>
    <row r="143" s="65" customFormat="1" ht="12.95" customHeight="1" spans="1:15">
      <c r="A143" s="79">
        <v>79</v>
      </c>
      <c r="B143" s="80" t="s">
        <v>820</v>
      </c>
      <c r="C143" s="79"/>
      <c r="D143" s="81" t="s">
        <v>121</v>
      </c>
      <c r="E143" s="79">
        <v>4.6</v>
      </c>
      <c r="F143" s="79"/>
      <c r="G143" s="82"/>
      <c r="H143" s="82">
        <v>1600</v>
      </c>
      <c r="I143" s="82"/>
      <c r="J143" s="82">
        <v>1120</v>
      </c>
      <c r="K143" s="94" t="s">
        <v>821</v>
      </c>
      <c r="L143" s="94">
        <v>9600</v>
      </c>
      <c r="M143" s="94"/>
      <c r="N143" s="94">
        <v>6720</v>
      </c>
      <c r="O143" s="107"/>
    </row>
    <row r="144" s="65" customFormat="1" ht="12.95" customHeight="1" spans="1:15">
      <c r="A144" s="79"/>
      <c r="B144" s="80" t="s">
        <v>822</v>
      </c>
      <c r="C144" s="79"/>
      <c r="D144" s="81" t="s">
        <v>121</v>
      </c>
      <c r="E144" s="79">
        <v>4.6</v>
      </c>
      <c r="F144" s="79"/>
      <c r="G144" s="82"/>
      <c r="H144" s="82">
        <v>1400</v>
      </c>
      <c r="I144" s="82"/>
      <c r="J144" s="82">
        <v>1020</v>
      </c>
      <c r="K144" s="94" t="s">
        <v>823</v>
      </c>
      <c r="L144" s="94">
        <v>4200</v>
      </c>
      <c r="M144" s="94">
        <v>16800</v>
      </c>
      <c r="N144" s="94">
        <v>3060</v>
      </c>
      <c r="O144" s="94">
        <v>12240</v>
      </c>
    </row>
    <row r="145" s="65" customFormat="1" spans="1:15">
      <c r="A145" s="79">
        <v>80</v>
      </c>
      <c r="B145" s="107" t="s">
        <v>126</v>
      </c>
      <c r="C145" s="107">
        <v>13548624249</v>
      </c>
      <c r="D145" s="81" t="s">
        <v>121</v>
      </c>
      <c r="E145" s="79">
        <v>2</v>
      </c>
      <c r="F145" s="79"/>
      <c r="G145" s="82"/>
      <c r="H145" s="82"/>
      <c r="I145" s="82"/>
      <c r="J145" s="82"/>
      <c r="K145" s="94"/>
      <c r="L145" s="82"/>
      <c r="M145" s="94"/>
      <c r="N145" s="82"/>
      <c r="O145" s="107"/>
    </row>
    <row r="146" s="65" customFormat="1" spans="1:15">
      <c r="A146" s="79"/>
      <c r="B146" s="108" t="s">
        <v>824</v>
      </c>
      <c r="C146" s="107"/>
      <c r="D146" s="81" t="s">
        <v>121</v>
      </c>
      <c r="E146" s="79">
        <v>2</v>
      </c>
      <c r="F146" s="79"/>
      <c r="G146" s="82"/>
      <c r="H146" s="82">
        <v>600</v>
      </c>
      <c r="I146" s="82"/>
      <c r="J146" s="82">
        <v>410</v>
      </c>
      <c r="K146" s="94" t="s">
        <v>763</v>
      </c>
      <c r="L146" s="82"/>
      <c r="M146" s="82">
        <v>3000</v>
      </c>
      <c r="N146" s="82"/>
      <c r="O146" s="82">
        <v>2050</v>
      </c>
    </row>
    <row r="147" s="65" customFormat="1" spans="1:15">
      <c r="A147" s="79"/>
      <c r="B147" s="108" t="s">
        <v>824</v>
      </c>
      <c r="C147" s="107"/>
      <c r="D147" s="81" t="s">
        <v>121</v>
      </c>
      <c r="E147" s="79">
        <v>18</v>
      </c>
      <c r="F147" s="79"/>
      <c r="G147" s="82"/>
      <c r="H147" s="82">
        <v>600</v>
      </c>
      <c r="I147" s="82"/>
      <c r="J147" s="82">
        <v>410</v>
      </c>
      <c r="K147" s="94" t="s">
        <v>763</v>
      </c>
      <c r="L147" s="82"/>
      <c r="M147" s="82">
        <v>1800</v>
      </c>
      <c r="N147" s="82"/>
      <c r="O147" s="82">
        <v>1230</v>
      </c>
    </row>
    <row r="148" spans="1:15">
      <c r="A148" s="74">
        <v>81</v>
      </c>
      <c r="B148" s="100" t="s">
        <v>127</v>
      </c>
      <c r="C148" s="100">
        <v>18101089813</v>
      </c>
      <c r="D148" s="75" t="s">
        <v>121</v>
      </c>
      <c r="E148" s="74">
        <v>15</v>
      </c>
      <c r="F148" s="74"/>
      <c r="G148" s="78"/>
      <c r="H148" s="78"/>
      <c r="I148" s="78"/>
      <c r="J148" s="78"/>
      <c r="K148" s="92"/>
      <c r="L148" s="78"/>
      <c r="M148" s="78"/>
      <c r="N148" s="78"/>
      <c r="O148" s="78"/>
    </row>
    <row r="149" spans="1:15">
      <c r="A149" s="74"/>
      <c r="B149" s="100" t="s">
        <v>825</v>
      </c>
      <c r="C149" s="100"/>
      <c r="D149" s="75" t="s">
        <v>121</v>
      </c>
      <c r="E149" s="74">
        <v>8</v>
      </c>
      <c r="F149" s="74"/>
      <c r="G149" s="78"/>
      <c r="H149" s="78"/>
      <c r="I149" s="78"/>
      <c r="J149" s="78"/>
      <c r="K149" s="92"/>
      <c r="L149" s="78"/>
      <c r="M149" s="93">
        <v>8400</v>
      </c>
      <c r="N149" s="78"/>
      <c r="O149" s="93">
        <v>6120</v>
      </c>
    </row>
    <row r="150" spans="1:15">
      <c r="A150" s="74"/>
      <c r="B150" s="100" t="s">
        <v>826</v>
      </c>
      <c r="C150" s="100"/>
      <c r="D150" s="75" t="s">
        <v>121</v>
      </c>
      <c r="E150" s="74">
        <v>12.16</v>
      </c>
      <c r="F150" s="74"/>
      <c r="G150" s="78"/>
      <c r="H150" s="78"/>
      <c r="I150" s="78"/>
      <c r="J150" s="78"/>
      <c r="K150" s="92"/>
      <c r="L150" s="78"/>
      <c r="M150" s="93">
        <v>9800</v>
      </c>
      <c r="N150" s="78"/>
      <c r="O150" s="93">
        <v>7140</v>
      </c>
    </row>
    <row r="151" s="66" customFormat="1" spans="1:15">
      <c r="A151" s="83">
        <v>82</v>
      </c>
      <c r="B151" s="109" t="s">
        <v>128</v>
      </c>
      <c r="C151" s="109">
        <v>13755029085</v>
      </c>
      <c r="D151" s="85" t="s">
        <v>121</v>
      </c>
      <c r="E151" s="83">
        <v>9.11</v>
      </c>
      <c r="F151" s="83"/>
      <c r="G151" s="86"/>
      <c r="H151" s="86"/>
      <c r="I151" s="86"/>
      <c r="J151" s="86"/>
      <c r="K151" s="97"/>
      <c r="L151" s="86"/>
      <c r="M151" s="86"/>
      <c r="N151" s="86"/>
      <c r="O151" s="86"/>
    </row>
    <row r="152" s="66" customFormat="1" spans="1:15">
      <c r="A152" s="83"/>
      <c r="B152" s="109" t="s">
        <v>827</v>
      </c>
      <c r="C152" s="109"/>
      <c r="D152" s="85" t="s">
        <v>121</v>
      </c>
      <c r="E152" s="83">
        <v>9.11</v>
      </c>
      <c r="F152" s="83"/>
      <c r="G152" s="86"/>
      <c r="H152" s="86">
        <v>1400</v>
      </c>
      <c r="I152" s="86"/>
      <c r="J152" s="86">
        <v>1020</v>
      </c>
      <c r="K152" s="97" t="s">
        <v>773</v>
      </c>
      <c r="L152" s="86"/>
      <c r="M152" s="86">
        <v>5600</v>
      </c>
      <c r="N152" s="86"/>
      <c r="O152" s="86">
        <v>4080</v>
      </c>
    </row>
    <row r="153" s="66" customFormat="1" spans="1:15">
      <c r="A153" s="83">
        <v>83</v>
      </c>
      <c r="B153" s="110" t="s">
        <v>129</v>
      </c>
      <c r="C153" s="83">
        <v>13607317162</v>
      </c>
      <c r="D153" s="85" t="s">
        <v>121</v>
      </c>
      <c r="E153" s="83">
        <v>10</v>
      </c>
      <c r="F153" s="83"/>
      <c r="G153" s="86"/>
      <c r="H153" s="86"/>
      <c r="I153" s="86"/>
      <c r="J153" s="86">
        <v>800</v>
      </c>
      <c r="K153" s="97" t="s">
        <v>828</v>
      </c>
      <c r="L153" s="86"/>
      <c r="M153" s="86"/>
      <c r="N153" s="86">
        <v>9600</v>
      </c>
      <c r="O153" s="97">
        <v>9600</v>
      </c>
    </row>
    <row r="154" s="66" customFormat="1" ht="11.25" customHeight="1" spans="1:15">
      <c r="A154" s="83">
        <v>84</v>
      </c>
      <c r="B154" s="110" t="s">
        <v>130</v>
      </c>
      <c r="C154" s="83">
        <v>13973160882</v>
      </c>
      <c r="D154" s="85" t="s">
        <v>121</v>
      </c>
      <c r="E154" s="83">
        <v>13</v>
      </c>
      <c r="F154" s="83"/>
      <c r="G154" s="86"/>
      <c r="H154" s="86">
        <v>800</v>
      </c>
      <c r="I154" s="86"/>
      <c r="J154" s="86">
        <v>560</v>
      </c>
      <c r="K154" s="97" t="s">
        <v>829</v>
      </c>
      <c r="L154" s="97">
        <v>9300</v>
      </c>
      <c r="M154" s="97"/>
      <c r="N154" s="97">
        <v>6570</v>
      </c>
      <c r="O154" s="109"/>
    </row>
    <row r="155" s="66" customFormat="1" ht="11.25" customHeight="1" spans="1:15">
      <c r="A155" s="83"/>
      <c r="B155" s="110" t="s">
        <v>130</v>
      </c>
      <c r="C155" s="83">
        <v>13973160882</v>
      </c>
      <c r="D155" s="85" t="s">
        <v>121</v>
      </c>
      <c r="E155" s="83">
        <v>13</v>
      </c>
      <c r="F155" s="83"/>
      <c r="G155" s="86"/>
      <c r="H155" s="86">
        <v>700</v>
      </c>
      <c r="I155" s="86"/>
      <c r="J155" s="86">
        <v>510</v>
      </c>
      <c r="K155" s="97" t="s">
        <v>830</v>
      </c>
      <c r="L155" s="97"/>
      <c r="M155" s="86">
        <v>6300</v>
      </c>
      <c r="N155" s="97"/>
      <c r="O155" s="86">
        <v>4590</v>
      </c>
    </row>
    <row r="156" s="66" customFormat="1" ht="11.25" customHeight="1" spans="1:15">
      <c r="A156" s="83"/>
      <c r="B156" s="110" t="s">
        <v>576</v>
      </c>
      <c r="C156" s="83"/>
      <c r="D156" s="85" t="s">
        <v>121</v>
      </c>
      <c r="E156" s="83">
        <v>18</v>
      </c>
      <c r="F156" s="83"/>
      <c r="G156" s="86"/>
      <c r="H156" s="86">
        <v>700</v>
      </c>
      <c r="I156" s="86"/>
      <c r="J156" s="86">
        <v>460</v>
      </c>
      <c r="K156" s="97" t="s">
        <v>828</v>
      </c>
      <c r="L156" s="97">
        <v>7200</v>
      </c>
      <c r="M156" s="97"/>
      <c r="N156" s="97">
        <v>4920</v>
      </c>
      <c r="O156" s="109"/>
    </row>
    <row r="157" s="66" customFormat="1" spans="1:15">
      <c r="A157" s="83">
        <v>85</v>
      </c>
      <c r="B157" s="110" t="s">
        <v>131</v>
      </c>
      <c r="C157" s="83">
        <v>13378919993</v>
      </c>
      <c r="D157" s="85" t="s">
        <v>132</v>
      </c>
      <c r="E157" s="83" t="s">
        <v>831</v>
      </c>
      <c r="F157" s="83"/>
      <c r="G157" s="86"/>
      <c r="H157" s="86">
        <v>4100</v>
      </c>
      <c r="I157" s="86"/>
      <c r="J157" s="86">
        <v>2960</v>
      </c>
      <c r="K157" s="97" t="s">
        <v>689</v>
      </c>
      <c r="L157" s="97">
        <v>49200</v>
      </c>
      <c r="M157" s="97">
        <v>49200</v>
      </c>
      <c r="N157" s="97">
        <v>35520</v>
      </c>
      <c r="O157" s="97">
        <v>35520</v>
      </c>
    </row>
    <row r="158" s="66" customFormat="1" spans="1:15">
      <c r="A158" s="83">
        <v>85</v>
      </c>
      <c r="B158" s="110" t="s">
        <v>131</v>
      </c>
      <c r="C158" s="83">
        <v>13378919993</v>
      </c>
      <c r="D158" s="85" t="s">
        <v>132</v>
      </c>
      <c r="E158" s="83">
        <v>3</v>
      </c>
      <c r="F158" s="83"/>
      <c r="G158" s="86"/>
      <c r="H158" s="86">
        <v>800</v>
      </c>
      <c r="I158" s="86"/>
      <c r="J158" s="86">
        <v>560</v>
      </c>
      <c r="K158" s="97" t="s">
        <v>710</v>
      </c>
      <c r="L158" s="97">
        <v>8000</v>
      </c>
      <c r="M158" s="97"/>
      <c r="N158" s="97">
        <v>5600</v>
      </c>
      <c r="O158" s="109"/>
    </row>
    <row r="159" s="66" customFormat="1" spans="1:15">
      <c r="A159" s="83"/>
      <c r="B159" s="110" t="s">
        <v>131</v>
      </c>
      <c r="C159" s="83">
        <v>13378919993</v>
      </c>
      <c r="D159" s="85" t="s">
        <v>132</v>
      </c>
      <c r="E159" s="83">
        <v>3</v>
      </c>
      <c r="F159" s="83"/>
      <c r="G159" s="86"/>
      <c r="H159" s="86">
        <v>700</v>
      </c>
      <c r="I159" s="86"/>
      <c r="J159" s="86">
        <v>510</v>
      </c>
      <c r="K159" s="97" t="s">
        <v>718</v>
      </c>
      <c r="L159" s="97"/>
      <c r="M159" s="97">
        <v>8400</v>
      </c>
      <c r="N159" s="97"/>
      <c r="O159" s="97">
        <v>6120</v>
      </c>
    </row>
    <row r="160" s="65" customFormat="1" spans="1:15">
      <c r="A160" s="79"/>
      <c r="B160" s="111" t="s">
        <v>832</v>
      </c>
      <c r="C160" s="79"/>
      <c r="D160" s="81" t="s">
        <v>132</v>
      </c>
      <c r="E160" s="79">
        <v>2</v>
      </c>
      <c r="F160" s="79"/>
      <c r="G160" s="82"/>
      <c r="H160" s="82"/>
      <c r="I160" s="82"/>
      <c r="J160" s="82"/>
      <c r="K160" s="94"/>
      <c r="L160" s="82"/>
      <c r="M160" s="82"/>
      <c r="N160" s="82"/>
      <c r="O160" s="82"/>
    </row>
    <row r="161" s="65" customFormat="1" spans="1:15">
      <c r="A161" s="79">
        <v>86</v>
      </c>
      <c r="B161" s="111" t="s">
        <v>134</v>
      </c>
      <c r="C161" s="79">
        <v>13875926097</v>
      </c>
      <c r="D161" s="81" t="s">
        <v>132</v>
      </c>
      <c r="E161" s="79" t="s">
        <v>115</v>
      </c>
      <c r="F161" s="79"/>
      <c r="G161" s="82"/>
      <c r="H161" s="82">
        <v>2100</v>
      </c>
      <c r="I161" s="82"/>
      <c r="J161" s="82">
        <v>1530</v>
      </c>
      <c r="K161" s="94" t="s">
        <v>715</v>
      </c>
      <c r="L161" s="94">
        <v>25200</v>
      </c>
      <c r="M161" s="94">
        <v>25200</v>
      </c>
      <c r="N161" s="94">
        <v>18360</v>
      </c>
      <c r="O161" s="94">
        <v>18360</v>
      </c>
    </row>
    <row r="162" s="65" customFormat="1" spans="1:15">
      <c r="A162" s="79"/>
      <c r="B162" s="111" t="s">
        <v>134</v>
      </c>
      <c r="C162" s="79">
        <v>13875926097</v>
      </c>
      <c r="D162" s="81" t="s">
        <v>132</v>
      </c>
      <c r="E162" s="79">
        <v>4.15</v>
      </c>
      <c r="F162" s="79"/>
      <c r="G162" s="82"/>
      <c r="H162" s="82">
        <v>1300</v>
      </c>
      <c r="I162" s="82"/>
      <c r="J162" s="82">
        <v>920</v>
      </c>
      <c r="K162" s="94" t="s">
        <v>689</v>
      </c>
      <c r="L162" s="94">
        <v>15600</v>
      </c>
      <c r="M162" s="94">
        <v>15600</v>
      </c>
      <c r="N162" s="94">
        <v>11040</v>
      </c>
      <c r="O162" s="94">
        <v>11040</v>
      </c>
    </row>
    <row r="163" s="65" customFormat="1" spans="1:15">
      <c r="A163" s="79">
        <v>87</v>
      </c>
      <c r="B163" s="111" t="s">
        <v>136</v>
      </c>
      <c r="C163" s="79">
        <v>13875926097</v>
      </c>
      <c r="D163" s="81" t="s">
        <v>132</v>
      </c>
      <c r="E163" s="79">
        <v>4.15</v>
      </c>
      <c r="F163" s="79"/>
      <c r="G163" s="82"/>
      <c r="H163" s="82"/>
      <c r="I163" s="82"/>
      <c r="J163" s="82"/>
      <c r="K163" s="94"/>
      <c r="L163" s="82"/>
      <c r="M163" s="82">
        <v>8400</v>
      </c>
      <c r="N163" s="82"/>
      <c r="O163" s="82">
        <v>6120</v>
      </c>
    </row>
    <row r="164" s="66" customFormat="1" spans="1:15">
      <c r="A164" s="83">
        <v>88</v>
      </c>
      <c r="B164" s="110" t="s">
        <v>137</v>
      </c>
      <c r="C164" s="83">
        <v>13787250608</v>
      </c>
      <c r="D164" s="85" t="s">
        <v>132</v>
      </c>
      <c r="E164" s="83">
        <v>6</v>
      </c>
      <c r="F164" s="83"/>
      <c r="G164" s="86"/>
      <c r="H164" s="86">
        <v>800</v>
      </c>
      <c r="I164" s="86"/>
      <c r="J164" s="86">
        <v>560</v>
      </c>
      <c r="K164" s="97" t="s">
        <v>833</v>
      </c>
      <c r="L164" s="97">
        <v>9000</v>
      </c>
      <c r="M164" s="97"/>
      <c r="N164" s="97">
        <v>6420</v>
      </c>
      <c r="O164" s="109"/>
    </row>
    <row r="165" s="66" customFormat="1" spans="1:15">
      <c r="A165" s="83"/>
      <c r="B165" s="110" t="s">
        <v>137</v>
      </c>
      <c r="C165" s="83">
        <v>13787250608</v>
      </c>
      <c r="D165" s="85" t="s">
        <v>132</v>
      </c>
      <c r="E165" s="83">
        <v>6</v>
      </c>
      <c r="F165" s="83"/>
      <c r="G165" s="86"/>
      <c r="H165" s="86">
        <v>700</v>
      </c>
      <c r="I165" s="86"/>
      <c r="J165" s="86">
        <v>510</v>
      </c>
      <c r="K165" s="97" t="s">
        <v>834</v>
      </c>
      <c r="L165" s="97"/>
      <c r="M165" s="86">
        <v>4200</v>
      </c>
      <c r="N165" s="97"/>
      <c r="O165" s="86">
        <v>3060</v>
      </c>
    </row>
    <row r="166" s="66" customFormat="1" spans="1:15">
      <c r="A166" s="83"/>
      <c r="B166" s="110" t="s">
        <v>835</v>
      </c>
      <c r="C166" s="83"/>
      <c r="D166" s="85" t="s">
        <v>132</v>
      </c>
      <c r="E166" s="83">
        <v>8</v>
      </c>
      <c r="F166" s="83"/>
      <c r="G166" s="86"/>
      <c r="H166" s="86">
        <v>1600</v>
      </c>
      <c r="I166" s="86"/>
      <c r="J166" s="86">
        <v>1120</v>
      </c>
      <c r="K166" s="97" t="s">
        <v>743</v>
      </c>
      <c r="L166" s="112">
        <v>4800</v>
      </c>
      <c r="M166" s="86"/>
      <c r="N166" s="97">
        <v>3360</v>
      </c>
      <c r="O166" s="86"/>
    </row>
    <row r="167" s="66" customFormat="1" spans="1:15">
      <c r="A167" s="83"/>
      <c r="B167" s="110" t="s">
        <v>836</v>
      </c>
      <c r="C167" s="83"/>
      <c r="D167" s="85" t="s">
        <v>132</v>
      </c>
      <c r="E167" s="83">
        <v>8</v>
      </c>
      <c r="F167" s="83"/>
      <c r="G167" s="86"/>
      <c r="H167" s="86">
        <v>1400</v>
      </c>
      <c r="I167" s="86"/>
      <c r="J167" s="86">
        <v>1020</v>
      </c>
      <c r="K167" s="97" t="s">
        <v>837</v>
      </c>
      <c r="L167" s="112">
        <v>8200</v>
      </c>
      <c r="M167" s="86">
        <v>8400</v>
      </c>
      <c r="N167" s="97">
        <v>6120</v>
      </c>
      <c r="O167" s="86">
        <v>6120</v>
      </c>
    </row>
    <row r="168" spans="1:15">
      <c r="A168" s="74">
        <v>90</v>
      </c>
      <c r="B168" s="100" t="s">
        <v>838</v>
      </c>
      <c r="C168" s="100">
        <v>15387581666</v>
      </c>
      <c r="D168" s="75" t="s">
        <v>140</v>
      </c>
      <c r="E168" s="74">
        <v>106.108</v>
      </c>
      <c r="F168" s="74"/>
      <c r="G168" s="78"/>
      <c r="H168" s="78">
        <v>2100</v>
      </c>
      <c r="I168" s="78"/>
      <c r="J168" s="78">
        <v>1500</v>
      </c>
      <c r="K168" s="92" t="s">
        <v>839</v>
      </c>
      <c r="L168" s="93">
        <v>23400</v>
      </c>
      <c r="M168" s="92"/>
      <c r="N168" s="93">
        <v>17100</v>
      </c>
      <c r="O168" s="100"/>
    </row>
    <row r="169" spans="1:15">
      <c r="A169" s="74"/>
      <c r="B169" s="100" t="s">
        <v>838</v>
      </c>
      <c r="C169" s="100">
        <v>15387581666</v>
      </c>
      <c r="D169" s="75" t="s">
        <v>140</v>
      </c>
      <c r="E169" s="74">
        <v>106.108</v>
      </c>
      <c r="F169" s="74"/>
      <c r="G169" s="78"/>
      <c r="H169" s="78">
        <v>1800</v>
      </c>
      <c r="I169" s="78"/>
      <c r="J169" s="78">
        <v>1350</v>
      </c>
      <c r="K169" s="92" t="s">
        <v>840</v>
      </c>
      <c r="L169" s="93"/>
      <c r="M169" s="93">
        <v>10800</v>
      </c>
      <c r="N169" s="93"/>
      <c r="O169" s="93">
        <v>8100</v>
      </c>
    </row>
    <row r="170" s="65" customFormat="1" spans="1:15">
      <c r="A170" s="79">
        <v>91</v>
      </c>
      <c r="B170" s="107" t="s">
        <v>141</v>
      </c>
      <c r="C170" s="107">
        <v>18670731877</v>
      </c>
      <c r="D170" s="81" t="s">
        <v>140</v>
      </c>
      <c r="E170" s="79" t="s">
        <v>593</v>
      </c>
      <c r="F170" s="79"/>
      <c r="G170" s="82"/>
      <c r="H170" s="82">
        <v>1800</v>
      </c>
      <c r="I170" s="82"/>
      <c r="J170" s="82">
        <v>1350</v>
      </c>
      <c r="K170" s="94" t="s">
        <v>841</v>
      </c>
      <c r="L170" s="94">
        <v>16200</v>
      </c>
      <c r="M170" s="82">
        <v>5400</v>
      </c>
      <c r="N170" s="94">
        <v>12150</v>
      </c>
      <c r="O170" s="82">
        <v>4050</v>
      </c>
    </row>
    <row r="171" s="65" customFormat="1" spans="1:15">
      <c r="A171" s="79">
        <v>92</v>
      </c>
      <c r="B171" s="107" t="s">
        <v>142</v>
      </c>
      <c r="C171" s="107">
        <v>13607491308</v>
      </c>
      <c r="D171" s="81" t="s">
        <v>140</v>
      </c>
      <c r="E171" s="79">
        <v>109.111</v>
      </c>
      <c r="F171" s="79"/>
      <c r="G171" s="82"/>
      <c r="H171" s="82">
        <v>1400</v>
      </c>
      <c r="I171" s="82"/>
      <c r="J171" s="82">
        <v>1000</v>
      </c>
      <c r="K171" s="94" t="s">
        <v>739</v>
      </c>
      <c r="L171" s="94">
        <v>16200</v>
      </c>
      <c r="M171" s="94"/>
      <c r="N171" s="94">
        <v>11700</v>
      </c>
      <c r="O171" s="107"/>
    </row>
    <row r="172" s="65" customFormat="1" spans="1:15">
      <c r="A172" s="79"/>
      <c r="B172" s="107" t="s">
        <v>142</v>
      </c>
      <c r="C172" s="107">
        <v>13607491308</v>
      </c>
      <c r="D172" s="81" t="s">
        <v>140</v>
      </c>
      <c r="E172" s="79">
        <v>109.111</v>
      </c>
      <c r="F172" s="79"/>
      <c r="G172" s="82"/>
      <c r="H172" s="82">
        <v>1200</v>
      </c>
      <c r="I172" s="82"/>
      <c r="J172" s="82">
        <v>900</v>
      </c>
      <c r="K172" s="94" t="s">
        <v>705</v>
      </c>
      <c r="L172" s="94"/>
      <c r="M172" s="94">
        <v>10800</v>
      </c>
      <c r="N172" s="94"/>
      <c r="O172" s="94">
        <v>8100</v>
      </c>
    </row>
    <row r="173" s="65" customFormat="1" spans="1:15">
      <c r="A173" s="79">
        <v>93</v>
      </c>
      <c r="B173" s="111" t="s">
        <v>143</v>
      </c>
      <c r="C173" s="79">
        <v>15111422966</v>
      </c>
      <c r="D173" s="81" t="s">
        <v>140</v>
      </c>
      <c r="E173" s="79">
        <v>158.168</v>
      </c>
      <c r="F173" s="79"/>
      <c r="G173" s="82"/>
      <c r="H173" s="82">
        <v>1200</v>
      </c>
      <c r="I173" s="82"/>
      <c r="J173" s="82">
        <v>900</v>
      </c>
      <c r="K173" s="94" t="s">
        <v>842</v>
      </c>
      <c r="L173" s="94">
        <v>14400</v>
      </c>
      <c r="M173" s="82"/>
      <c r="N173" s="94">
        <v>10800</v>
      </c>
      <c r="O173" s="82"/>
    </row>
    <row r="174" s="65" customFormat="1" spans="1:15">
      <c r="A174" s="79"/>
      <c r="B174" s="111" t="s">
        <v>843</v>
      </c>
      <c r="C174" s="79"/>
      <c r="D174" s="81" t="s">
        <v>140</v>
      </c>
      <c r="E174" s="79">
        <v>118</v>
      </c>
      <c r="F174" s="79"/>
      <c r="G174" s="82"/>
      <c r="H174" s="82">
        <v>700</v>
      </c>
      <c r="I174" s="82"/>
      <c r="J174" s="82">
        <v>500</v>
      </c>
      <c r="K174" s="94" t="s">
        <v>844</v>
      </c>
      <c r="L174" s="94">
        <v>5000</v>
      </c>
      <c r="M174" s="82"/>
      <c r="N174" s="94">
        <v>3500</v>
      </c>
      <c r="O174" s="82"/>
    </row>
    <row r="175" s="65" customFormat="1" spans="1:15">
      <c r="A175" s="79"/>
      <c r="B175" s="111" t="s">
        <v>845</v>
      </c>
      <c r="C175" s="79"/>
      <c r="D175" s="81" t="s">
        <v>140</v>
      </c>
      <c r="E175" s="79" t="s">
        <v>846</v>
      </c>
      <c r="F175" s="79"/>
      <c r="G175" s="82"/>
      <c r="H175" s="82">
        <v>1200</v>
      </c>
      <c r="I175" s="82"/>
      <c r="J175" s="82">
        <v>900</v>
      </c>
      <c r="K175" s="94" t="s">
        <v>847</v>
      </c>
      <c r="L175" s="94">
        <v>3600</v>
      </c>
      <c r="M175" s="82">
        <v>7200</v>
      </c>
      <c r="N175" s="94">
        <v>2700</v>
      </c>
      <c r="O175" s="82">
        <v>5400</v>
      </c>
    </row>
    <row r="176" s="65" customFormat="1" spans="1:15">
      <c r="A176" s="79"/>
      <c r="B176" s="111" t="s">
        <v>848</v>
      </c>
      <c r="C176" s="79"/>
      <c r="D176" s="81" t="s">
        <v>140</v>
      </c>
      <c r="E176" s="79" t="s">
        <v>593</v>
      </c>
      <c r="F176" s="79"/>
      <c r="G176" s="82"/>
      <c r="H176" s="82">
        <v>1800</v>
      </c>
      <c r="I176" s="82"/>
      <c r="J176" s="82">
        <v>1350</v>
      </c>
      <c r="K176" s="94" t="s">
        <v>707</v>
      </c>
      <c r="L176" s="94"/>
      <c r="M176" s="94">
        <v>16200</v>
      </c>
      <c r="N176" s="94"/>
      <c r="O176" s="94">
        <v>12150</v>
      </c>
    </row>
    <row r="177" s="65" customFormat="1" spans="1:15">
      <c r="A177" s="79"/>
      <c r="B177" s="111" t="s">
        <v>617</v>
      </c>
      <c r="C177" s="79"/>
      <c r="D177" s="81" t="s">
        <v>140</v>
      </c>
      <c r="E177" s="79">
        <v>105</v>
      </c>
      <c r="F177" s="79"/>
      <c r="G177" s="82"/>
      <c r="H177" s="82">
        <v>600</v>
      </c>
      <c r="I177" s="82"/>
      <c r="J177" s="82">
        <v>450</v>
      </c>
      <c r="K177" s="94" t="s">
        <v>849</v>
      </c>
      <c r="L177" s="94">
        <v>1800</v>
      </c>
      <c r="M177" s="82">
        <v>3600</v>
      </c>
      <c r="N177" s="94">
        <v>1350</v>
      </c>
      <c r="O177" s="82">
        <v>2700</v>
      </c>
    </row>
    <row r="178" s="65" customFormat="1" spans="1:15">
      <c r="A178" s="79"/>
      <c r="B178" s="111" t="s">
        <v>850</v>
      </c>
      <c r="C178" s="79"/>
      <c r="D178" s="81" t="s">
        <v>140</v>
      </c>
      <c r="E178" s="79" t="s">
        <v>851</v>
      </c>
      <c r="F178" s="79"/>
      <c r="G178" s="82"/>
      <c r="H178" s="82">
        <v>1800</v>
      </c>
      <c r="I178" s="82"/>
      <c r="J178" s="82">
        <v>1350</v>
      </c>
      <c r="K178" s="94" t="s">
        <v>852</v>
      </c>
      <c r="L178" s="94"/>
      <c r="M178" s="94">
        <v>21600</v>
      </c>
      <c r="N178" s="94"/>
      <c r="O178" s="94">
        <v>16200</v>
      </c>
    </row>
    <row r="179" s="65" customFormat="1" spans="1:15">
      <c r="A179" s="79"/>
      <c r="B179" s="111" t="s">
        <v>853</v>
      </c>
      <c r="C179" s="79"/>
      <c r="D179" s="81" t="s">
        <v>140</v>
      </c>
      <c r="E179" s="79">
        <v>106.108</v>
      </c>
      <c r="F179" s="79"/>
      <c r="G179" s="82"/>
      <c r="H179" s="82"/>
      <c r="I179" s="82"/>
      <c r="J179" s="82"/>
      <c r="K179" s="94"/>
      <c r="L179" s="94"/>
      <c r="M179" s="82">
        <v>5400</v>
      </c>
      <c r="N179" s="94"/>
      <c r="O179" s="82">
        <v>4050</v>
      </c>
    </row>
    <row r="180" s="65" customFormat="1" spans="1:15">
      <c r="A180" s="79"/>
      <c r="B180" s="111" t="s">
        <v>854</v>
      </c>
      <c r="C180" s="79"/>
      <c r="D180" s="81" t="s">
        <v>140</v>
      </c>
      <c r="E180" s="79">
        <v>106</v>
      </c>
      <c r="F180" s="79"/>
      <c r="G180" s="82"/>
      <c r="H180" s="82"/>
      <c r="I180" s="82"/>
      <c r="J180" s="82"/>
      <c r="K180" s="94"/>
      <c r="L180" s="94"/>
      <c r="M180" s="82">
        <v>1800</v>
      </c>
      <c r="N180" s="94"/>
      <c r="O180" s="82">
        <v>1350</v>
      </c>
    </row>
    <row r="181" s="65" customFormat="1" spans="1:15">
      <c r="A181" s="79">
        <v>94</v>
      </c>
      <c r="B181" s="111" t="s">
        <v>144</v>
      </c>
      <c r="C181" s="79">
        <v>18108469888</v>
      </c>
      <c r="D181" s="81" t="s">
        <v>140</v>
      </c>
      <c r="E181" s="79" t="s">
        <v>145</v>
      </c>
      <c r="F181" s="79"/>
      <c r="G181" s="82"/>
      <c r="H181" s="82"/>
      <c r="I181" s="82"/>
      <c r="J181" s="82"/>
      <c r="K181" s="94"/>
      <c r="L181" s="82"/>
      <c r="M181" s="82"/>
      <c r="N181" s="82"/>
      <c r="O181" s="82"/>
    </row>
    <row r="182" s="65" customFormat="1" spans="1:15">
      <c r="A182" s="79">
        <v>95</v>
      </c>
      <c r="B182" s="111" t="s">
        <v>146</v>
      </c>
      <c r="C182" s="79">
        <v>18974994750</v>
      </c>
      <c r="D182" s="81" t="s">
        <v>140</v>
      </c>
      <c r="E182" s="79">
        <v>112.168</v>
      </c>
      <c r="F182" s="79"/>
      <c r="G182" s="82"/>
      <c r="H182" s="82"/>
      <c r="I182" s="82"/>
      <c r="J182" s="82"/>
      <c r="K182" s="94"/>
      <c r="L182" s="82"/>
      <c r="M182" s="82"/>
      <c r="N182" s="82"/>
      <c r="O182" s="82"/>
    </row>
    <row r="183" s="65" customFormat="1" spans="1:16">
      <c r="A183" s="79">
        <v>96</v>
      </c>
      <c r="B183" s="107" t="s">
        <v>139</v>
      </c>
      <c r="C183" s="107">
        <v>15387581666</v>
      </c>
      <c r="D183" s="81" t="s">
        <v>147</v>
      </c>
      <c r="E183" s="79" t="s">
        <v>80</v>
      </c>
      <c r="F183" s="79"/>
      <c r="G183" s="82"/>
      <c r="H183" s="82">
        <v>2100</v>
      </c>
      <c r="I183" s="82"/>
      <c r="J183" s="82">
        <v>1500</v>
      </c>
      <c r="K183" s="94" t="s">
        <v>706</v>
      </c>
      <c r="L183" s="94">
        <v>24300</v>
      </c>
      <c r="M183" s="94"/>
      <c r="N183" s="94">
        <v>17550</v>
      </c>
      <c r="O183" s="107"/>
      <c r="P183" s="65" t="s">
        <v>855</v>
      </c>
    </row>
    <row r="184" s="65" customFormat="1" spans="1:15">
      <c r="A184" s="79"/>
      <c r="B184" s="107" t="s">
        <v>139</v>
      </c>
      <c r="C184" s="107">
        <v>15387581666</v>
      </c>
      <c r="D184" s="81" t="s">
        <v>147</v>
      </c>
      <c r="E184" s="79" t="s">
        <v>80</v>
      </c>
      <c r="F184" s="79"/>
      <c r="G184" s="82"/>
      <c r="H184" s="82">
        <v>1800</v>
      </c>
      <c r="I184" s="82"/>
      <c r="J184" s="82">
        <v>1350</v>
      </c>
      <c r="K184" s="94" t="s">
        <v>707</v>
      </c>
      <c r="L184" s="94"/>
      <c r="M184" s="94">
        <v>21600</v>
      </c>
      <c r="N184" s="94"/>
      <c r="O184" s="94">
        <v>16200</v>
      </c>
    </row>
    <row r="185" s="65" customFormat="1" spans="1:15">
      <c r="A185" s="79"/>
      <c r="B185" s="107" t="s">
        <v>139</v>
      </c>
      <c r="C185" s="107">
        <v>15387581666</v>
      </c>
      <c r="D185" s="81" t="s">
        <v>147</v>
      </c>
      <c r="E185" s="79" t="s">
        <v>856</v>
      </c>
      <c r="F185" s="79"/>
      <c r="G185" s="82"/>
      <c r="H185" s="82">
        <v>2800</v>
      </c>
      <c r="I185" s="82"/>
      <c r="J185" s="82">
        <v>2000</v>
      </c>
      <c r="K185" s="94" t="s">
        <v>735</v>
      </c>
      <c r="L185" s="94">
        <v>31200</v>
      </c>
      <c r="M185" s="94"/>
      <c r="N185" s="94">
        <v>22800</v>
      </c>
      <c r="O185" s="107"/>
    </row>
    <row r="186" s="65" customFormat="1" spans="1:15">
      <c r="A186" s="79"/>
      <c r="B186" s="107" t="s">
        <v>139</v>
      </c>
      <c r="C186" s="107">
        <v>15387581666</v>
      </c>
      <c r="D186" s="81" t="s">
        <v>147</v>
      </c>
      <c r="E186" s="79" t="s">
        <v>856</v>
      </c>
      <c r="F186" s="79"/>
      <c r="G186" s="82"/>
      <c r="H186" s="82">
        <v>2400</v>
      </c>
      <c r="I186" s="82"/>
      <c r="J186" s="82">
        <v>1800</v>
      </c>
      <c r="K186" s="94" t="s">
        <v>736</v>
      </c>
      <c r="L186" s="94"/>
      <c r="M186" s="94">
        <v>28800</v>
      </c>
      <c r="N186" s="94"/>
      <c r="O186" s="94">
        <v>21600</v>
      </c>
    </row>
    <row r="187" spans="1:15">
      <c r="A187" s="74">
        <v>97</v>
      </c>
      <c r="B187" s="91"/>
      <c r="C187" s="74"/>
      <c r="D187" s="75" t="s">
        <v>147</v>
      </c>
      <c r="E187" s="74" t="s">
        <v>89</v>
      </c>
      <c r="F187" s="74"/>
      <c r="G187" s="78"/>
      <c r="H187" s="78"/>
      <c r="I187" s="78"/>
      <c r="J187" s="78"/>
      <c r="K187" s="92"/>
      <c r="L187" s="78"/>
      <c r="M187" s="78"/>
      <c r="N187" s="78"/>
      <c r="O187" s="78"/>
    </row>
    <row r="188" s="66" customFormat="1" spans="1:15">
      <c r="A188" s="83">
        <v>98</v>
      </c>
      <c r="B188" s="110" t="s">
        <v>149</v>
      </c>
      <c r="C188" s="83">
        <v>84131132</v>
      </c>
      <c r="D188" s="85" t="s">
        <v>147</v>
      </c>
      <c r="E188" s="83">
        <v>11.13</v>
      </c>
      <c r="F188" s="83"/>
      <c r="G188" s="86"/>
      <c r="H188" s="86">
        <v>1400</v>
      </c>
      <c r="I188" s="86"/>
      <c r="J188" s="86">
        <v>800</v>
      </c>
      <c r="K188" s="97" t="s">
        <v>706</v>
      </c>
      <c r="L188" s="97">
        <v>16200</v>
      </c>
      <c r="M188" s="97"/>
      <c r="N188" s="97">
        <v>10500</v>
      </c>
      <c r="O188" s="109"/>
    </row>
    <row r="189" s="66" customFormat="1" spans="1:15">
      <c r="A189" s="83"/>
      <c r="B189" s="110" t="s">
        <v>149</v>
      </c>
      <c r="C189" s="83">
        <v>84131132</v>
      </c>
      <c r="D189" s="85" t="s">
        <v>147</v>
      </c>
      <c r="E189" s="83">
        <v>11.13</v>
      </c>
      <c r="F189" s="83"/>
      <c r="G189" s="86"/>
      <c r="H189" s="86">
        <v>1200</v>
      </c>
      <c r="I189" s="86"/>
      <c r="J189" s="86">
        <v>900</v>
      </c>
      <c r="K189" s="97" t="s">
        <v>707</v>
      </c>
      <c r="L189" s="97"/>
      <c r="M189" s="97">
        <v>14400</v>
      </c>
      <c r="N189" s="97"/>
      <c r="O189" s="97">
        <v>10800</v>
      </c>
    </row>
    <row r="190" s="66" customFormat="1" spans="1:15">
      <c r="A190" s="83"/>
      <c r="B190" s="110" t="s">
        <v>857</v>
      </c>
      <c r="C190" s="83"/>
      <c r="D190" s="85" t="s">
        <v>147</v>
      </c>
      <c r="E190" s="83">
        <v>17</v>
      </c>
      <c r="F190" s="83"/>
      <c r="G190" s="86"/>
      <c r="H190" s="86">
        <v>700</v>
      </c>
      <c r="I190" s="86"/>
      <c r="J190" s="86">
        <v>500</v>
      </c>
      <c r="K190" s="97" t="s">
        <v>735</v>
      </c>
      <c r="L190" s="97">
        <v>4200</v>
      </c>
      <c r="M190" s="97"/>
      <c r="N190" s="97">
        <v>3000</v>
      </c>
      <c r="O190" s="109"/>
    </row>
    <row r="191" s="66" customFormat="1" spans="1:15">
      <c r="A191" s="83"/>
      <c r="B191" s="110" t="s">
        <v>857</v>
      </c>
      <c r="C191" s="83"/>
      <c r="D191" s="85" t="s">
        <v>147</v>
      </c>
      <c r="E191" s="83">
        <v>17.19</v>
      </c>
      <c r="F191" s="83"/>
      <c r="G191" s="86"/>
      <c r="H191" s="86">
        <v>1200</v>
      </c>
      <c r="I191" s="86"/>
      <c r="J191" s="86">
        <v>900</v>
      </c>
      <c r="K191" s="97" t="s">
        <v>736</v>
      </c>
      <c r="L191" s="97">
        <v>7200</v>
      </c>
      <c r="M191" s="97">
        <v>14400</v>
      </c>
      <c r="N191" s="97">
        <v>5400</v>
      </c>
      <c r="O191" s="97">
        <v>10800</v>
      </c>
    </row>
    <row r="192" s="65" customFormat="1" spans="1:15">
      <c r="A192" s="79">
        <v>99</v>
      </c>
      <c r="B192" s="111" t="s">
        <v>150</v>
      </c>
      <c r="C192" s="79">
        <v>13677369916</v>
      </c>
      <c r="D192" s="81" t="s">
        <v>151</v>
      </c>
      <c r="E192" s="79">
        <v>8</v>
      </c>
      <c r="F192" s="79"/>
      <c r="G192" s="82"/>
      <c r="H192" s="82">
        <v>700</v>
      </c>
      <c r="I192" s="82"/>
      <c r="J192" s="82">
        <v>500</v>
      </c>
      <c r="K192" s="94" t="s">
        <v>735</v>
      </c>
      <c r="L192" s="94">
        <v>8500</v>
      </c>
      <c r="M192" s="94"/>
      <c r="N192" s="94">
        <v>6200</v>
      </c>
      <c r="O192" s="107"/>
    </row>
    <row r="193" s="65" customFormat="1" spans="1:15">
      <c r="A193" s="79"/>
      <c r="B193" s="111" t="s">
        <v>150</v>
      </c>
      <c r="C193" s="79">
        <v>13677369916</v>
      </c>
      <c r="D193" s="81" t="s">
        <v>151</v>
      </c>
      <c r="E193" s="79">
        <v>8</v>
      </c>
      <c r="F193" s="79"/>
      <c r="G193" s="82"/>
      <c r="H193" s="82">
        <v>600</v>
      </c>
      <c r="I193" s="82"/>
      <c r="J193" s="82">
        <v>450</v>
      </c>
      <c r="K193" s="94" t="s">
        <v>736</v>
      </c>
      <c r="L193" s="94"/>
      <c r="M193" s="82">
        <v>7200</v>
      </c>
      <c r="N193" s="94"/>
      <c r="O193" s="82">
        <v>5400</v>
      </c>
    </row>
    <row r="194" s="65" customFormat="1" spans="1:15">
      <c r="A194" s="79"/>
      <c r="B194" s="111" t="s">
        <v>150</v>
      </c>
      <c r="C194" s="79">
        <v>13677369916</v>
      </c>
      <c r="D194" s="81" t="s">
        <v>151</v>
      </c>
      <c r="E194" s="79">
        <v>10</v>
      </c>
      <c r="F194" s="79"/>
      <c r="G194" s="82"/>
      <c r="H194" s="82">
        <v>700</v>
      </c>
      <c r="I194" s="82"/>
      <c r="J194" s="82">
        <v>500</v>
      </c>
      <c r="K194" s="94" t="s">
        <v>858</v>
      </c>
      <c r="L194" s="94">
        <v>2100</v>
      </c>
      <c r="M194" s="82"/>
      <c r="N194" s="94">
        <v>1500</v>
      </c>
      <c r="O194" s="82"/>
    </row>
    <row r="195" s="65" customFormat="1" spans="1:15">
      <c r="A195" s="79">
        <v>100</v>
      </c>
      <c r="B195" s="111" t="s">
        <v>153</v>
      </c>
      <c r="C195" s="79">
        <v>13807312100</v>
      </c>
      <c r="D195" s="81" t="s">
        <v>151</v>
      </c>
      <c r="E195" s="79">
        <v>16</v>
      </c>
      <c r="F195" s="79"/>
      <c r="G195" s="82"/>
      <c r="H195" s="82">
        <v>700</v>
      </c>
      <c r="I195" s="82"/>
      <c r="J195" s="82">
        <v>500</v>
      </c>
      <c r="K195" s="94" t="s">
        <v>745</v>
      </c>
      <c r="L195" s="94">
        <v>9300</v>
      </c>
      <c r="M195" s="94"/>
      <c r="N195" s="94">
        <v>6900</v>
      </c>
      <c r="O195" s="107"/>
    </row>
    <row r="196" s="65" customFormat="1" spans="1:15">
      <c r="A196" s="79"/>
      <c r="B196" s="111" t="s">
        <v>153</v>
      </c>
      <c r="C196" s="79">
        <v>13807312100</v>
      </c>
      <c r="D196" s="81" t="s">
        <v>151</v>
      </c>
      <c r="E196" s="79">
        <v>16</v>
      </c>
      <c r="F196" s="79"/>
      <c r="G196" s="82"/>
      <c r="H196" s="82">
        <v>600</v>
      </c>
      <c r="I196" s="82"/>
      <c r="J196" s="82">
        <v>450</v>
      </c>
      <c r="K196" s="94" t="s">
        <v>759</v>
      </c>
      <c r="L196" s="94"/>
      <c r="M196" s="82">
        <v>5400</v>
      </c>
      <c r="N196" s="94"/>
      <c r="O196" s="82">
        <v>4050</v>
      </c>
    </row>
    <row r="197" s="65" customFormat="1" spans="1:15">
      <c r="A197" s="79"/>
      <c r="B197" s="111" t="s">
        <v>854</v>
      </c>
      <c r="C197" s="79"/>
      <c r="D197" s="81" t="s">
        <v>151</v>
      </c>
      <c r="E197" s="79">
        <v>11</v>
      </c>
      <c r="F197" s="79"/>
      <c r="G197" s="82"/>
      <c r="H197" s="82">
        <v>600</v>
      </c>
      <c r="I197" s="82"/>
      <c r="J197" s="82">
        <v>450</v>
      </c>
      <c r="K197" s="94" t="s">
        <v>859</v>
      </c>
      <c r="L197" s="94"/>
      <c r="M197" s="82">
        <v>3600</v>
      </c>
      <c r="N197" s="94"/>
      <c r="O197" s="82">
        <v>2700</v>
      </c>
    </row>
    <row r="198" s="65" customFormat="1" spans="1:15">
      <c r="A198" s="79"/>
      <c r="B198" s="111" t="s">
        <v>854</v>
      </c>
      <c r="C198" s="79"/>
      <c r="D198" s="81" t="s">
        <v>151</v>
      </c>
      <c r="E198" s="79">
        <v>9</v>
      </c>
      <c r="F198" s="79"/>
      <c r="G198" s="82"/>
      <c r="H198" s="82">
        <v>600</v>
      </c>
      <c r="I198" s="82"/>
      <c r="J198" s="82">
        <v>450</v>
      </c>
      <c r="K198" s="94" t="s">
        <v>860</v>
      </c>
      <c r="L198" s="94"/>
      <c r="M198" s="82">
        <v>3600</v>
      </c>
      <c r="N198" s="94"/>
      <c r="O198" s="82">
        <v>2700</v>
      </c>
    </row>
    <row r="199" s="65" customFormat="1" spans="1:15">
      <c r="A199" s="79">
        <v>101</v>
      </c>
      <c r="B199" s="111" t="s">
        <v>628</v>
      </c>
      <c r="C199" s="79"/>
      <c r="D199" s="81" t="s">
        <v>151</v>
      </c>
      <c r="E199" s="79">
        <v>14</v>
      </c>
      <c r="F199" s="79"/>
      <c r="G199" s="82"/>
      <c r="H199" s="82">
        <v>700</v>
      </c>
      <c r="I199" s="82"/>
      <c r="J199" s="82">
        <v>500</v>
      </c>
      <c r="K199" s="94" t="s">
        <v>861</v>
      </c>
      <c r="L199" s="94">
        <v>2100</v>
      </c>
      <c r="M199" s="82"/>
      <c r="N199" s="94">
        <v>1350</v>
      </c>
      <c r="O199" s="82"/>
    </row>
    <row r="200" s="65" customFormat="1" spans="1:15">
      <c r="A200" s="79"/>
      <c r="B200" s="111" t="s">
        <v>628</v>
      </c>
      <c r="C200" s="79"/>
      <c r="D200" s="81" t="s">
        <v>151</v>
      </c>
      <c r="E200" s="79">
        <v>14</v>
      </c>
      <c r="F200" s="79"/>
      <c r="G200" s="82"/>
      <c r="H200" s="82">
        <v>600</v>
      </c>
      <c r="I200" s="82"/>
      <c r="J200" s="82">
        <v>450</v>
      </c>
      <c r="K200" s="94" t="s">
        <v>862</v>
      </c>
      <c r="L200" s="94">
        <v>5400</v>
      </c>
      <c r="M200" s="82"/>
      <c r="N200" s="94">
        <v>4050</v>
      </c>
      <c r="O200" s="82"/>
    </row>
    <row r="201" s="65" customFormat="1" spans="1:15">
      <c r="A201" s="79">
        <v>102</v>
      </c>
      <c r="B201" s="111" t="s">
        <v>628</v>
      </c>
      <c r="C201" s="79"/>
      <c r="D201" s="81" t="s">
        <v>151</v>
      </c>
      <c r="E201" s="79">
        <v>11</v>
      </c>
      <c r="F201" s="79"/>
      <c r="G201" s="82"/>
      <c r="H201" s="82">
        <v>600</v>
      </c>
      <c r="I201" s="82"/>
      <c r="J201" s="82">
        <v>450</v>
      </c>
      <c r="K201" s="94" t="s">
        <v>863</v>
      </c>
      <c r="L201" s="82">
        <v>3600</v>
      </c>
      <c r="M201" s="82">
        <v>1800</v>
      </c>
      <c r="N201" s="94">
        <v>6900</v>
      </c>
      <c r="O201" s="82">
        <v>1350</v>
      </c>
    </row>
    <row r="202" s="65" customFormat="1" spans="1:15">
      <c r="A202" s="79">
        <v>103</v>
      </c>
      <c r="B202" s="111" t="s">
        <v>628</v>
      </c>
      <c r="C202" s="79"/>
      <c r="D202" s="81" t="s">
        <v>151</v>
      </c>
      <c r="E202" s="79">
        <v>9</v>
      </c>
      <c r="F202" s="79"/>
      <c r="G202" s="82"/>
      <c r="H202" s="82">
        <v>600</v>
      </c>
      <c r="I202" s="82"/>
      <c r="J202" s="82">
        <v>450</v>
      </c>
      <c r="K202" s="94" t="s">
        <v>864</v>
      </c>
      <c r="L202" s="94">
        <v>7800</v>
      </c>
      <c r="M202" s="94">
        <v>7200</v>
      </c>
      <c r="N202" s="94">
        <v>5700</v>
      </c>
      <c r="O202" s="94">
        <v>5400</v>
      </c>
    </row>
    <row r="203" s="65" customFormat="1" spans="1:15">
      <c r="A203" s="79">
        <v>104</v>
      </c>
      <c r="B203" s="111" t="s">
        <v>157</v>
      </c>
      <c r="C203" s="79">
        <v>13548588998</v>
      </c>
      <c r="D203" s="81" t="s">
        <v>151</v>
      </c>
      <c r="E203" s="79">
        <v>13.15</v>
      </c>
      <c r="F203" s="79"/>
      <c r="G203" s="82"/>
      <c r="H203" s="82">
        <v>1400</v>
      </c>
      <c r="I203" s="82"/>
      <c r="J203" s="82">
        <v>1000</v>
      </c>
      <c r="K203" s="94" t="s">
        <v>735</v>
      </c>
      <c r="L203" s="94">
        <v>15600</v>
      </c>
      <c r="M203" s="94"/>
      <c r="N203" s="94">
        <v>11400</v>
      </c>
      <c r="O203" s="107"/>
    </row>
    <row r="204" s="65" customFormat="1" spans="1:15">
      <c r="A204" s="79"/>
      <c r="B204" s="111" t="s">
        <v>157</v>
      </c>
      <c r="C204" s="79">
        <v>13548588998</v>
      </c>
      <c r="D204" s="81" t="s">
        <v>151</v>
      </c>
      <c r="E204" s="79">
        <v>13.15</v>
      </c>
      <c r="F204" s="79"/>
      <c r="G204" s="82"/>
      <c r="H204" s="82">
        <v>1200</v>
      </c>
      <c r="I204" s="82"/>
      <c r="J204" s="82">
        <v>900</v>
      </c>
      <c r="K204" s="94" t="s">
        <v>736</v>
      </c>
      <c r="L204" s="94"/>
      <c r="M204" s="94">
        <v>14400</v>
      </c>
      <c r="N204" s="94"/>
      <c r="O204" s="94">
        <v>10800</v>
      </c>
    </row>
    <row r="205" s="65" customFormat="1" spans="1:15">
      <c r="A205" s="79">
        <v>105</v>
      </c>
      <c r="B205" s="111" t="s">
        <v>158</v>
      </c>
      <c r="C205" s="79">
        <v>18711192169</v>
      </c>
      <c r="D205" s="81" t="s">
        <v>151</v>
      </c>
      <c r="E205" s="79">
        <v>19</v>
      </c>
      <c r="F205" s="79"/>
      <c r="G205" s="82"/>
      <c r="H205" s="82">
        <v>700</v>
      </c>
      <c r="I205" s="82"/>
      <c r="J205" s="82">
        <v>500</v>
      </c>
      <c r="K205" s="94" t="s">
        <v>737</v>
      </c>
      <c r="L205" s="94">
        <v>7800</v>
      </c>
      <c r="M205" s="94"/>
      <c r="N205" s="94">
        <v>6900</v>
      </c>
      <c r="O205" s="107"/>
    </row>
    <row r="206" s="65" customFormat="1" spans="1:15">
      <c r="A206" s="79"/>
      <c r="B206" s="111" t="s">
        <v>158</v>
      </c>
      <c r="C206" s="79">
        <v>18711192169</v>
      </c>
      <c r="D206" s="81" t="s">
        <v>151</v>
      </c>
      <c r="E206" s="79">
        <v>19</v>
      </c>
      <c r="F206" s="79"/>
      <c r="G206" s="82"/>
      <c r="H206" s="82">
        <v>600</v>
      </c>
      <c r="I206" s="82"/>
      <c r="J206" s="82">
        <v>450</v>
      </c>
      <c r="K206" s="94" t="s">
        <v>738</v>
      </c>
      <c r="L206" s="94"/>
      <c r="M206" s="82">
        <v>5400</v>
      </c>
      <c r="N206" s="94"/>
      <c r="O206" s="82">
        <v>4050</v>
      </c>
    </row>
    <row r="207" spans="1:15">
      <c r="A207" s="74">
        <v>106</v>
      </c>
      <c r="B207" s="91" t="s">
        <v>95</v>
      </c>
      <c r="C207" s="74">
        <v>15116218888</v>
      </c>
      <c r="D207" s="75" t="s">
        <v>151</v>
      </c>
      <c r="E207" s="74">
        <v>20</v>
      </c>
      <c r="F207" s="74"/>
      <c r="G207" s="78"/>
      <c r="H207" s="78">
        <v>700</v>
      </c>
      <c r="I207" s="78"/>
      <c r="J207" s="92">
        <v>500</v>
      </c>
      <c r="K207" s="93" t="s">
        <v>724</v>
      </c>
      <c r="L207" s="93">
        <v>5700</v>
      </c>
      <c r="M207" s="92"/>
      <c r="N207" s="93">
        <v>4200</v>
      </c>
      <c r="O207" s="100"/>
    </row>
    <row r="208" spans="1:15">
      <c r="A208" s="74"/>
      <c r="B208" s="91" t="s">
        <v>95</v>
      </c>
      <c r="C208" s="74">
        <v>15116218888</v>
      </c>
      <c r="D208" s="75" t="s">
        <v>151</v>
      </c>
      <c r="E208" s="74">
        <v>20</v>
      </c>
      <c r="F208" s="74"/>
      <c r="G208" s="78"/>
      <c r="H208" s="78">
        <v>600</v>
      </c>
      <c r="I208" s="78"/>
      <c r="J208" s="92">
        <v>450</v>
      </c>
      <c r="K208" s="93" t="s">
        <v>725</v>
      </c>
      <c r="L208" s="93"/>
      <c r="M208" s="93">
        <v>9000</v>
      </c>
      <c r="N208" s="93"/>
      <c r="O208" s="93">
        <v>6750</v>
      </c>
    </row>
    <row r="209" s="66" customFormat="1" spans="1:15">
      <c r="A209" s="83">
        <v>107</v>
      </c>
      <c r="B209" s="110" t="s">
        <v>160</v>
      </c>
      <c r="C209" s="83">
        <v>13508479939</v>
      </c>
      <c r="D209" s="85" t="s">
        <v>151</v>
      </c>
      <c r="E209" s="83">
        <v>17</v>
      </c>
      <c r="F209" s="83"/>
      <c r="G209" s="86"/>
      <c r="H209" s="86">
        <v>700</v>
      </c>
      <c r="I209" s="86"/>
      <c r="J209" s="86">
        <v>500</v>
      </c>
      <c r="K209" s="97" t="s">
        <v>706</v>
      </c>
      <c r="L209" s="86">
        <v>4200</v>
      </c>
      <c r="M209" s="97"/>
      <c r="N209" s="86">
        <v>3000</v>
      </c>
      <c r="O209" s="109"/>
    </row>
    <row r="210" s="66" customFormat="1" spans="1:15">
      <c r="A210" s="83"/>
      <c r="B210" s="110" t="s">
        <v>160</v>
      </c>
      <c r="C210" s="83">
        <v>13508479939</v>
      </c>
      <c r="D210" s="85" t="s">
        <v>151</v>
      </c>
      <c r="E210" s="83">
        <v>17</v>
      </c>
      <c r="F210" s="83"/>
      <c r="G210" s="86"/>
      <c r="H210" s="86">
        <v>600</v>
      </c>
      <c r="I210" s="86"/>
      <c r="J210" s="86">
        <v>450</v>
      </c>
      <c r="K210" s="97" t="s">
        <v>707</v>
      </c>
      <c r="L210" s="86"/>
      <c r="M210" s="97">
        <v>10800</v>
      </c>
      <c r="N210" s="86"/>
      <c r="O210" s="97">
        <v>8100</v>
      </c>
    </row>
    <row r="211" s="65" customFormat="1" spans="1:15">
      <c r="A211" s="79">
        <v>108</v>
      </c>
      <c r="B211" s="111" t="s">
        <v>161</v>
      </c>
      <c r="C211" s="79">
        <v>13574897117</v>
      </c>
      <c r="D211" s="81" t="s">
        <v>151</v>
      </c>
      <c r="E211" s="79">
        <v>1</v>
      </c>
      <c r="F211" s="79"/>
      <c r="G211" s="82"/>
      <c r="H211" s="82">
        <v>700</v>
      </c>
      <c r="I211" s="82"/>
      <c r="J211" s="82">
        <v>500</v>
      </c>
      <c r="K211" s="94" t="s">
        <v>865</v>
      </c>
      <c r="L211" s="82">
        <v>4200</v>
      </c>
      <c r="M211" s="82"/>
      <c r="N211" s="82">
        <v>3000</v>
      </c>
      <c r="O211" s="82"/>
    </row>
    <row r="212" s="65" customFormat="1" spans="1:15">
      <c r="A212" s="79"/>
      <c r="B212" s="111" t="s">
        <v>866</v>
      </c>
      <c r="C212" s="79"/>
      <c r="D212" s="81" t="s">
        <v>151</v>
      </c>
      <c r="E212" s="79">
        <v>1</v>
      </c>
      <c r="F212" s="79"/>
      <c r="G212" s="82"/>
      <c r="H212" s="82">
        <v>600</v>
      </c>
      <c r="I212" s="82"/>
      <c r="J212" s="82">
        <v>450</v>
      </c>
      <c r="K212" s="94" t="s">
        <v>867</v>
      </c>
      <c r="L212" s="82"/>
      <c r="M212" s="82">
        <v>3600</v>
      </c>
      <c r="N212" s="82"/>
      <c r="O212" s="82">
        <v>2700</v>
      </c>
    </row>
    <row r="213" s="65" customFormat="1" spans="1:15">
      <c r="A213" s="79"/>
      <c r="B213" s="111" t="s">
        <v>868</v>
      </c>
      <c r="C213" s="79"/>
      <c r="D213" s="81" t="s">
        <v>151</v>
      </c>
      <c r="E213" s="79">
        <v>1</v>
      </c>
      <c r="F213" s="79"/>
      <c r="G213" s="82"/>
      <c r="H213" s="82"/>
      <c r="I213" s="82"/>
      <c r="J213" s="82"/>
      <c r="K213" s="94"/>
      <c r="L213" s="82"/>
      <c r="M213" s="82"/>
      <c r="N213" s="82"/>
      <c r="O213" s="82"/>
    </row>
    <row r="214" s="65" customFormat="1" spans="1:15">
      <c r="A214" s="79">
        <v>109</v>
      </c>
      <c r="B214" s="111" t="s">
        <v>617</v>
      </c>
      <c r="C214" s="79"/>
      <c r="D214" s="81" t="s">
        <v>151</v>
      </c>
      <c r="E214" s="79">
        <v>6</v>
      </c>
      <c r="F214" s="79"/>
      <c r="G214" s="82"/>
      <c r="H214" s="82">
        <v>700</v>
      </c>
      <c r="I214" s="82"/>
      <c r="J214" s="82">
        <v>500</v>
      </c>
      <c r="K214" s="94" t="s">
        <v>869</v>
      </c>
      <c r="L214" s="82">
        <v>6300</v>
      </c>
      <c r="M214" s="94"/>
      <c r="N214" s="82">
        <v>4500</v>
      </c>
      <c r="O214" s="107"/>
    </row>
    <row r="215" s="65" customFormat="1" spans="1:15">
      <c r="A215" s="79"/>
      <c r="B215" s="111" t="s">
        <v>870</v>
      </c>
      <c r="C215" s="79"/>
      <c r="D215" s="81" t="s">
        <v>151</v>
      </c>
      <c r="E215" s="79">
        <v>6</v>
      </c>
      <c r="F215" s="79"/>
      <c r="G215" s="82"/>
      <c r="H215" s="82">
        <v>600</v>
      </c>
      <c r="I215" s="82"/>
      <c r="J215" s="82">
        <v>450</v>
      </c>
      <c r="K215" s="94" t="s">
        <v>871</v>
      </c>
      <c r="L215" s="82"/>
      <c r="M215" s="82">
        <v>7200</v>
      </c>
      <c r="N215" s="82"/>
      <c r="O215" s="82">
        <v>5400</v>
      </c>
    </row>
    <row r="216" s="65" customFormat="1" spans="1:15">
      <c r="A216" s="79"/>
      <c r="B216" s="111" t="s">
        <v>872</v>
      </c>
      <c r="C216" s="79"/>
      <c r="D216" s="81" t="s">
        <v>151</v>
      </c>
      <c r="E216" s="79">
        <v>7</v>
      </c>
      <c r="F216" s="79"/>
      <c r="G216" s="82"/>
      <c r="H216" s="82">
        <v>600</v>
      </c>
      <c r="I216" s="82"/>
      <c r="J216" s="82">
        <v>450</v>
      </c>
      <c r="K216" s="94" t="s">
        <v>707</v>
      </c>
      <c r="L216" s="82">
        <v>1800</v>
      </c>
      <c r="M216" s="82">
        <v>7200</v>
      </c>
      <c r="N216" s="82">
        <v>1350</v>
      </c>
      <c r="O216" s="82">
        <v>5400</v>
      </c>
    </row>
    <row r="217" s="65" customFormat="1" spans="1:15">
      <c r="A217" s="79"/>
      <c r="B217" s="111" t="s">
        <v>873</v>
      </c>
      <c r="C217" s="79"/>
      <c r="D217" s="81" t="s">
        <v>151</v>
      </c>
      <c r="E217" s="79">
        <v>10</v>
      </c>
      <c r="F217" s="79"/>
      <c r="G217" s="82"/>
      <c r="H217" s="82">
        <v>600</v>
      </c>
      <c r="I217" s="82"/>
      <c r="J217" s="82">
        <v>450</v>
      </c>
      <c r="K217" s="94" t="s">
        <v>725</v>
      </c>
      <c r="L217" s="82">
        <v>2400</v>
      </c>
      <c r="M217" s="82">
        <v>9000</v>
      </c>
      <c r="N217" s="82">
        <v>1800</v>
      </c>
      <c r="O217" s="82">
        <v>6750</v>
      </c>
    </row>
    <row r="218" s="66" customFormat="1" spans="1:15">
      <c r="A218" s="83">
        <v>110</v>
      </c>
      <c r="B218" s="109" t="s">
        <v>630</v>
      </c>
      <c r="C218" s="83"/>
      <c r="D218" s="85" t="s">
        <v>151</v>
      </c>
      <c r="E218" s="83">
        <v>18</v>
      </c>
      <c r="F218" s="83"/>
      <c r="G218" s="86"/>
      <c r="H218" s="86">
        <v>1400</v>
      </c>
      <c r="I218" s="86"/>
      <c r="J218" s="86">
        <v>1000</v>
      </c>
      <c r="K218" s="97" t="s">
        <v>724</v>
      </c>
      <c r="L218" s="97">
        <v>11400</v>
      </c>
      <c r="M218" s="97">
        <v>14400</v>
      </c>
      <c r="N218" s="97">
        <v>11400</v>
      </c>
      <c r="O218" s="97">
        <v>10800</v>
      </c>
    </row>
    <row r="219" s="66" customFormat="1" spans="1:15">
      <c r="A219" s="83"/>
      <c r="B219" s="109" t="s">
        <v>874</v>
      </c>
      <c r="C219" s="83"/>
      <c r="D219" s="85" t="s">
        <v>165</v>
      </c>
      <c r="E219" s="83">
        <v>1</v>
      </c>
      <c r="F219" s="83"/>
      <c r="G219" s="86"/>
      <c r="H219" s="86">
        <v>700</v>
      </c>
      <c r="I219" s="86"/>
      <c r="J219" s="86">
        <v>500</v>
      </c>
      <c r="K219" s="97" t="s">
        <v>875</v>
      </c>
      <c r="L219" s="97">
        <v>7500</v>
      </c>
      <c r="M219" s="97"/>
      <c r="N219" s="97">
        <v>6900</v>
      </c>
      <c r="O219" s="109"/>
    </row>
    <row r="220" s="66" customFormat="1" spans="1:15">
      <c r="A220" s="83"/>
      <c r="B220" s="109" t="s">
        <v>874</v>
      </c>
      <c r="C220" s="83"/>
      <c r="D220" s="85" t="s">
        <v>165</v>
      </c>
      <c r="E220" s="83">
        <v>1</v>
      </c>
      <c r="F220" s="83"/>
      <c r="G220" s="86"/>
      <c r="H220" s="86">
        <v>600</v>
      </c>
      <c r="I220" s="86"/>
      <c r="J220" s="86">
        <v>450</v>
      </c>
      <c r="K220" s="97" t="s">
        <v>876</v>
      </c>
      <c r="L220" s="97"/>
      <c r="M220" s="86">
        <v>5400</v>
      </c>
      <c r="N220" s="97"/>
      <c r="O220" s="86">
        <v>4050</v>
      </c>
    </row>
    <row r="221" s="66" customFormat="1" spans="1:15">
      <c r="A221" s="83"/>
      <c r="B221" s="109" t="s">
        <v>877</v>
      </c>
      <c r="C221" s="83"/>
      <c r="D221" s="85" t="s">
        <v>165</v>
      </c>
      <c r="E221" s="83">
        <v>3</v>
      </c>
      <c r="F221" s="83"/>
      <c r="G221" s="86"/>
      <c r="H221" s="86">
        <v>600</v>
      </c>
      <c r="I221" s="86"/>
      <c r="J221" s="86">
        <v>450</v>
      </c>
      <c r="K221" s="97" t="s">
        <v>878</v>
      </c>
      <c r="L221" s="97"/>
      <c r="M221" s="86">
        <v>3600</v>
      </c>
      <c r="N221" s="97"/>
      <c r="O221" s="86">
        <v>2700</v>
      </c>
    </row>
    <row r="222" s="65" customFormat="1" spans="1:15">
      <c r="A222" s="79">
        <v>111</v>
      </c>
      <c r="B222" s="107" t="s">
        <v>164</v>
      </c>
      <c r="C222" s="79">
        <v>13707311430</v>
      </c>
      <c r="D222" s="81" t="s">
        <v>165</v>
      </c>
      <c r="E222" s="79">
        <v>5</v>
      </c>
      <c r="F222" s="79"/>
      <c r="G222" s="82"/>
      <c r="H222" s="82">
        <v>700</v>
      </c>
      <c r="I222" s="82"/>
      <c r="J222" s="82">
        <v>500</v>
      </c>
      <c r="K222" s="94" t="s">
        <v>771</v>
      </c>
      <c r="L222" s="82"/>
      <c r="M222" s="82"/>
      <c r="N222" s="94"/>
      <c r="O222" s="82"/>
    </row>
    <row r="223" s="65" customFormat="1" spans="1:15">
      <c r="A223" s="79"/>
      <c r="B223" s="107" t="s">
        <v>877</v>
      </c>
      <c r="C223" s="79"/>
      <c r="D223" s="81" t="s">
        <v>165</v>
      </c>
      <c r="E223" s="79">
        <v>5</v>
      </c>
      <c r="F223" s="79"/>
      <c r="G223" s="82"/>
      <c r="H223" s="82">
        <v>600</v>
      </c>
      <c r="I223" s="82"/>
      <c r="J223" s="82">
        <v>450</v>
      </c>
      <c r="K223" s="94" t="s">
        <v>736</v>
      </c>
      <c r="L223" s="82"/>
      <c r="M223" s="82">
        <v>1800</v>
      </c>
      <c r="N223" s="94"/>
      <c r="O223" s="82">
        <v>1350</v>
      </c>
    </row>
    <row r="224" s="65" customFormat="1" spans="1:15">
      <c r="A224" s="79">
        <v>112</v>
      </c>
      <c r="B224" s="107" t="s">
        <v>166</v>
      </c>
      <c r="C224" s="79">
        <v>13707311430</v>
      </c>
      <c r="D224" s="81" t="s">
        <v>165</v>
      </c>
      <c r="E224" s="79">
        <v>3.5</v>
      </c>
      <c r="F224" s="79"/>
      <c r="G224" s="82"/>
      <c r="H224" s="82">
        <v>700</v>
      </c>
      <c r="I224" s="82"/>
      <c r="J224" s="82">
        <v>500</v>
      </c>
      <c r="K224" s="94" t="s">
        <v>771</v>
      </c>
      <c r="L224" s="94">
        <v>12600</v>
      </c>
      <c r="M224" s="94"/>
      <c r="N224" s="82">
        <v>9000</v>
      </c>
      <c r="O224" s="107"/>
    </row>
    <row r="225" s="65" customFormat="1" spans="1:15">
      <c r="A225" s="79"/>
      <c r="B225" s="107" t="s">
        <v>879</v>
      </c>
      <c r="C225" s="79"/>
      <c r="D225" s="81" t="s">
        <v>165</v>
      </c>
      <c r="E225" s="79">
        <v>3.5</v>
      </c>
      <c r="F225" s="79"/>
      <c r="G225" s="82"/>
      <c r="H225" s="82">
        <v>1200</v>
      </c>
      <c r="I225" s="82"/>
      <c r="J225" s="82">
        <v>900</v>
      </c>
      <c r="K225" s="94" t="s">
        <v>880</v>
      </c>
      <c r="L225" s="94"/>
      <c r="M225" s="82">
        <v>7200</v>
      </c>
      <c r="N225" s="82"/>
      <c r="O225" s="82">
        <v>5400</v>
      </c>
    </row>
    <row r="226" s="65" customFormat="1" spans="1:15">
      <c r="A226" s="79"/>
      <c r="B226" s="107" t="s">
        <v>881</v>
      </c>
      <c r="C226" s="79"/>
      <c r="D226" s="81" t="s">
        <v>165</v>
      </c>
      <c r="E226" s="250" t="s">
        <v>633</v>
      </c>
      <c r="F226" s="79"/>
      <c r="G226" s="82"/>
      <c r="H226" s="82">
        <v>1200</v>
      </c>
      <c r="I226" s="82"/>
      <c r="J226" s="82">
        <v>900</v>
      </c>
      <c r="K226" s="94" t="s">
        <v>882</v>
      </c>
      <c r="L226" s="82">
        <v>84000</v>
      </c>
      <c r="M226" s="94">
        <v>16800</v>
      </c>
      <c r="N226" s="82">
        <v>6300</v>
      </c>
      <c r="O226" s="94">
        <v>12600</v>
      </c>
    </row>
    <row r="227" s="65" customFormat="1" spans="1:15">
      <c r="A227" s="79"/>
      <c r="B227" s="107" t="s">
        <v>881</v>
      </c>
      <c r="C227" s="79"/>
      <c r="D227" s="81" t="s">
        <v>165</v>
      </c>
      <c r="E227" s="79">
        <v>15.17</v>
      </c>
      <c r="F227" s="79"/>
      <c r="G227" s="82"/>
      <c r="H227" s="82">
        <v>1200</v>
      </c>
      <c r="I227" s="82"/>
      <c r="J227" s="82">
        <v>900</v>
      </c>
      <c r="K227" s="94" t="s">
        <v>883</v>
      </c>
      <c r="L227" s="82">
        <v>84000</v>
      </c>
      <c r="M227" s="94">
        <v>7200</v>
      </c>
      <c r="N227" s="82">
        <v>6300</v>
      </c>
      <c r="O227" s="94">
        <v>5400</v>
      </c>
    </row>
    <row r="228" s="65" customFormat="1" spans="1:15">
      <c r="A228" s="79"/>
      <c r="B228" s="107" t="s">
        <v>884</v>
      </c>
      <c r="C228" s="79"/>
      <c r="D228" s="81" t="s">
        <v>165</v>
      </c>
      <c r="E228" s="79">
        <v>15</v>
      </c>
      <c r="F228" s="79"/>
      <c r="G228" s="82"/>
      <c r="H228" s="82">
        <v>700</v>
      </c>
      <c r="I228" s="82"/>
      <c r="J228" s="82">
        <v>500</v>
      </c>
      <c r="K228" s="94" t="s">
        <v>885</v>
      </c>
      <c r="L228" s="94">
        <v>6300</v>
      </c>
      <c r="M228" s="82"/>
      <c r="N228" s="94">
        <v>5100</v>
      </c>
      <c r="O228" s="82"/>
    </row>
    <row r="229" s="65" customFormat="1" spans="1:15">
      <c r="A229" s="79"/>
      <c r="B229" s="107" t="s">
        <v>886</v>
      </c>
      <c r="C229" s="79"/>
      <c r="D229" s="81" t="s">
        <v>165</v>
      </c>
      <c r="E229" s="79">
        <v>15</v>
      </c>
      <c r="F229" s="79"/>
      <c r="G229" s="82"/>
      <c r="H229" s="82">
        <v>600</v>
      </c>
      <c r="I229" s="82"/>
      <c r="J229" s="82">
        <v>450</v>
      </c>
      <c r="K229" s="94" t="s">
        <v>887</v>
      </c>
      <c r="L229" s="94"/>
      <c r="M229" s="82"/>
      <c r="N229" s="94"/>
      <c r="O229" s="82"/>
    </row>
    <row r="230" s="65" customFormat="1" spans="1:15">
      <c r="A230" s="79">
        <v>113</v>
      </c>
      <c r="B230" s="111" t="s">
        <v>168</v>
      </c>
      <c r="C230" s="79">
        <v>15111438831</v>
      </c>
      <c r="D230" s="81" t="s">
        <v>165</v>
      </c>
      <c r="E230" s="79">
        <v>21</v>
      </c>
      <c r="F230" s="79"/>
      <c r="G230" s="82"/>
      <c r="H230" s="82"/>
      <c r="I230" s="82"/>
      <c r="J230" s="82"/>
      <c r="K230" s="94"/>
      <c r="L230" s="94"/>
      <c r="M230" s="94"/>
      <c r="N230" s="82"/>
      <c r="O230" s="94"/>
    </row>
    <row r="231" s="65" customFormat="1" spans="1:15">
      <c r="A231" s="79"/>
      <c r="B231" s="111" t="s">
        <v>888</v>
      </c>
      <c r="C231" s="79"/>
      <c r="D231" s="81" t="s">
        <v>165</v>
      </c>
      <c r="E231" s="79">
        <v>21</v>
      </c>
      <c r="F231" s="79"/>
      <c r="G231" s="82"/>
      <c r="H231" s="82"/>
      <c r="I231" s="82"/>
      <c r="J231" s="82"/>
      <c r="K231" s="94"/>
      <c r="L231" s="94"/>
      <c r="M231" s="94">
        <v>6120</v>
      </c>
      <c r="N231" s="82"/>
      <c r="O231" s="94">
        <v>4050</v>
      </c>
    </row>
    <row r="232" s="65" customFormat="1" spans="1:15">
      <c r="A232" s="79"/>
      <c r="B232" s="111" t="s">
        <v>186</v>
      </c>
      <c r="C232" s="79"/>
      <c r="D232" s="81" t="s">
        <v>165</v>
      </c>
      <c r="E232" s="79">
        <v>21</v>
      </c>
      <c r="F232" s="79"/>
      <c r="G232" s="82"/>
      <c r="H232" s="82">
        <v>600</v>
      </c>
      <c r="I232" s="82"/>
      <c r="J232" s="82">
        <v>450</v>
      </c>
      <c r="K232" s="94" t="s">
        <v>722</v>
      </c>
      <c r="L232" s="94">
        <v>5400</v>
      </c>
      <c r="M232" s="94">
        <v>1800</v>
      </c>
      <c r="N232" s="82">
        <v>4050</v>
      </c>
      <c r="O232" s="94">
        <v>1350</v>
      </c>
    </row>
    <row r="233" s="65" customFormat="1" spans="1:15">
      <c r="A233" s="79"/>
      <c r="B233" s="111" t="s">
        <v>617</v>
      </c>
      <c r="C233" s="79"/>
      <c r="D233" s="81" t="s">
        <v>165</v>
      </c>
      <c r="E233" s="79">
        <v>17</v>
      </c>
      <c r="F233" s="79"/>
      <c r="G233" s="82"/>
      <c r="H233" s="82">
        <v>700</v>
      </c>
      <c r="I233" s="82"/>
      <c r="J233" s="82">
        <v>500</v>
      </c>
      <c r="K233" s="94" t="s">
        <v>889</v>
      </c>
      <c r="L233" s="94">
        <v>4200</v>
      </c>
      <c r="M233" s="82"/>
      <c r="N233" s="94">
        <v>3000</v>
      </c>
      <c r="O233" s="82"/>
    </row>
    <row r="234" s="65" customFormat="1" spans="1:15">
      <c r="A234" s="79"/>
      <c r="B234" s="111" t="s">
        <v>890</v>
      </c>
      <c r="C234" s="79"/>
      <c r="D234" s="81" t="s">
        <v>165</v>
      </c>
      <c r="E234" s="79">
        <v>17</v>
      </c>
      <c r="F234" s="79"/>
      <c r="G234" s="82"/>
      <c r="H234" s="82">
        <v>600</v>
      </c>
      <c r="I234" s="82"/>
      <c r="J234" s="82">
        <v>450</v>
      </c>
      <c r="K234" s="94" t="s">
        <v>887</v>
      </c>
      <c r="L234" s="94">
        <v>3600</v>
      </c>
      <c r="M234" s="82"/>
      <c r="N234" s="94">
        <v>2700</v>
      </c>
      <c r="O234" s="82"/>
    </row>
    <row r="235" s="65" customFormat="1" customHeight="1" spans="1:15">
      <c r="A235" s="79"/>
      <c r="B235" s="111" t="s">
        <v>617</v>
      </c>
      <c r="C235" s="79"/>
      <c r="D235" s="81" t="s">
        <v>165</v>
      </c>
      <c r="E235" s="79">
        <v>19</v>
      </c>
      <c r="F235" s="79"/>
      <c r="G235" s="82"/>
      <c r="H235" s="82">
        <v>700</v>
      </c>
      <c r="I235" s="82"/>
      <c r="J235" s="82">
        <v>500</v>
      </c>
      <c r="K235" s="94" t="s">
        <v>724</v>
      </c>
      <c r="L235" s="94">
        <v>2100</v>
      </c>
      <c r="M235" s="82"/>
      <c r="N235" s="94">
        <v>1500</v>
      </c>
      <c r="O235" s="82"/>
    </row>
    <row r="236" s="65" customFormat="1" spans="1:15">
      <c r="A236" s="79"/>
      <c r="B236" s="111" t="s">
        <v>891</v>
      </c>
      <c r="C236" s="79"/>
      <c r="D236" s="81" t="s">
        <v>165</v>
      </c>
      <c r="E236" s="79">
        <v>19</v>
      </c>
      <c r="F236" s="79"/>
      <c r="G236" s="82"/>
      <c r="H236" s="82">
        <v>600</v>
      </c>
      <c r="I236" s="82"/>
      <c r="J236" s="82">
        <v>450</v>
      </c>
      <c r="K236" s="94" t="s">
        <v>788</v>
      </c>
      <c r="L236" s="94">
        <v>1800</v>
      </c>
      <c r="M236" s="82">
        <v>3600</v>
      </c>
      <c r="N236" s="94">
        <v>1350</v>
      </c>
      <c r="O236" s="82">
        <v>2700</v>
      </c>
    </row>
    <row r="237" s="65" customFormat="1" spans="1:15">
      <c r="A237" s="79"/>
      <c r="B237" s="111" t="s">
        <v>892</v>
      </c>
      <c r="C237" s="79"/>
      <c r="D237" s="81" t="s">
        <v>165</v>
      </c>
      <c r="E237" s="79">
        <v>19</v>
      </c>
      <c r="F237" s="79"/>
      <c r="G237" s="82"/>
      <c r="H237" s="82">
        <v>700</v>
      </c>
      <c r="I237" s="82"/>
      <c r="J237" s="82">
        <v>500</v>
      </c>
      <c r="K237" s="94" t="s">
        <v>787</v>
      </c>
      <c r="L237" s="94">
        <v>2800</v>
      </c>
      <c r="M237" s="82"/>
      <c r="N237" s="94">
        <v>1800</v>
      </c>
      <c r="O237" s="82"/>
    </row>
    <row r="238" s="65" customFormat="1" spans="1:15">
      <c r="A238" s="79">
        <v>114</v>
      </c>
      <c r="B238" s="111" t="s">
        <v>169</v>
      </c>
      <c r="C238" s="79">
        <v>18907310510</v>
      </c>
      <c r="D238" s="81" t="s">
        <v>165</v>
      </c>
      <c r="E238" s="79">
        <v>17.19</v>
      </c>
      <c r="F238" s="79"/>
      <c r="G238" s="82"/>
      <c r="H238" s="82"/>
      <c r="I238" s="82"/>
      <c r="J238" s="82"/>
      <c r="K238" s="94"/>
      <c r="L238" s="82"/>
      <c r="M238" s="82"/>
      <c r="N238" s="82"/>
      <c r="O238" s="82"/>
    </row>
    <row r="239" s="65" customFormat="1" spans="1:15">
      <c r="A239" s="79"/>
      <c r="B239" s="111" t="s">
        <v>636</v>
      </c>
      <c r="C239" s="79"/>
      <c r="D239" s="81" t="s">
        <v>165</v>
      </c>
      <c r="E239" s="79">
        <v>22</v>
      </c>
      <c r="F239" s="79"/>
      <c r="G239" s="82"/>
      <c r="H239" s="82">
        <v>350</v>
      </c>
      <c r="I239" s="82"/>
      <c r="J239" s="82">
        <v>200</v>
      </c>
      <c r="K239" s="94" t="s">
        <v>893</v>
      </c>
      <c r="L239" s="94">
        <v>3900</v>
      </c>
      <c r="M239" s="82">
        <v>3600</v>
      </c>
      <c r="N239" s="94">
        <v>2100</v>
      </c>
      <c r="O239" s="82">
        <v>1800</v>
      </c>
    </row>
    <row r="240" s="65" customFormat="1" spans="1:15">
      <c r="A240" s="79">
        <v>115</v>
      </c>
      <c r="B240" s="111" t="s">
        <v>170</v>
      </c>
      <c r="C240" s="79">
        <v>15116387248</v>
      </c>
      <c r="D240" s="81" t="s">
        <v>171</v>
      </c>
      <c r="E240" s="79" t="s">
        <v>642</v>
      </c>
      <c r="F240" s="79"/>
      <c r="G240" s="82">
        <v>4000</v>
      </c>
      <c r="H240" s="82">
        <v>2100</v>
      </c>
      <c r="I240" s="82"/>
      <c r="J240" s="82">
        <v>1500</v>
      </c>
      <c r="K240" s="94" t="s">
        <v>894</v>
      </c>
      <c r="L240" s="94">
        <v>18900</v>
      </c>
      <c r="M240" s="94">
        <v>27000</v>
      </c>
      <c r="N240" s="94">
        <v>13500</v>
      </c>
      <c r="O240" s="94">
        <v>20250</v>
      </c>
    </row>
    <row r="241" s="65" customFormat="1" spans="1:15">
      <c r="A241" s="79"/>
      <c r="B241" s="111" t="s">
        <v>895</v>
      </c>
      <c r="C241" s="79"/>
      <c r="D241" s="81" t="s">
        <v>171</v>
      </c>
      <c r="E241" s="79" t="s">
        <v>896</v>
      </c>
      <c r="F241" s="79"/>
      <c r="G241" s="82"/>
      <c r="H241" s="82">
        <v>2400</v>
      </c>
      <c r="I241" s="82"/>
      <c r="J241" s="82">
        <v>1800</v>
      </c>
      <c r="K241" s="94" t="s">
        <v>897</v>
      </c>
      <c r="L241" s="94"/>
      <c r="M241" s="94">
        <v>5400</v>
      </c>
      <c r="N241" s="94"/>
      <c r="O241" s="94">
        <v>4050</v>
      </c>
    </row>
    <row r="242" s="65" customFormat="1" spans="1:15">
      <c r="A242" s="79"/>
      <c r="B242" s="107" t="s">
        <v>874</v>
      </c>
      <c r="C242" s="79"/>
      <c r="D242" s="81" t="s">
        <v>171</v>
      </c>
      <c r="E242" s="79">
        <v>3.5</v>
      </c>
      <c r="F242" s="79"/>
      <c r="G242" s="82"/>
      <c r="H242" s="82">
        <v>1400</v>
      </c>
      <c r="I242" s="82"/>
      <c r="J242" s="82">
        <v>1000</v>
      </c>
      <c r="K242" s="94" t="s">
        <v>875</v>
      </c>
      <c r="L242" s="94">
        <v>15000</v>
      </c>
      <c r="M242" s="94"/>
      <c r="N242" s="82">
        <v>3000</v>
      </c>
      <c r="O242" s="107"/>
    </row>
    <row r="243" s="65" customFormat="1" spans="1:15">
      <c r="A243" s="79"/>
      <c r="B243" s="107" t="s">
        <v>874</v>
      </c>
      <c r="C243" s="79"/>
      <c r="D243" s="81" t="s">
        <v>171</v>
      </c>
      <c r="E243" s="79">
        <v>3.5</v>
      </c>
      <c r="F243" s="79"/>
      <c r="G243" s="82"/>
      <c r="H243" s="82">
        <v>1200</v>
      </c>
      <c r="I243" s="82"/>
      <c r="J243" s="82">
        <v>900</v>
      </c>
      <c r="K243" s="94" t="s">
        <v>898</v>
      </c>
      <c r="L243" s="94"/>
      <c r="M243" s="94">
        <v>10800</v>
      </c>
      <c r="N243" s="82"/>
      <c r="O243" s="94">
        <v>8100</v>
      </c>
    </row>
    <row r="244" spans="1:15">
      <c r="A244" s="74"/>
      <c r="B244" s="91" t="s">
        <v>85</v>
      </c>
      <c r="C244" s="74">
        <v>18152788881</v>
      </c>
      <c r="D244" s="75" t="s">
        <v>171</v>
      </c>
      <c r="E244" s="74">
        <v>4</v>
      </c>
      <c r="F244" s="74"/>
      <c r="G244" s="78"/>
      <c r="H244" s="78">
        <v>600</v>
      </c>
      <c r="I244" s="78"/>
      <c r="J244" s="92">
        <v>450</v>
      </c>
      <c r="K244" s="93" t="s">
        <v>899</v>
      </c>
      <c r="L244" s="99">
        <v>2400</v>
      </c>
      <c r="M244" s="99"/>
      <c r="N244" s="93">
        <v>1800</v>
      </c>
      <c r="O244" s="99"/>
    </row>
    <row r="245" spans="1:15">
      <c r="A245" s="74"/>
      <c r="B245" s="91" t="s">
        <v>85</v>
      </c>
      <c r="C245" s="74">
        <v>18152788881</v>
      </c>
      <c r="D245" s="75" t="s">
        <v>171</v>
      </c>
      <c r="E245" s="74">
        <v>6</v>
      </c>
      <c r="F245" s="74"/>
      <c r="G245" s="78"/>
      <c r="H245" s="78">
        <v>700</v>
      </c>
      <c r="I245" s="78"/>
      <c r="J245" s="92">
        <v>500</v>
      </c>
      <c r="K245" s="93" t="s">
        <v>900</v>
      </c>
      <c r="L245" s="99">
        <v>6300</v>
      </c>
      <c r="M245" s="99"/>
      <c r="N245" s="93">
        <v>4500</v>
      </c>
      <c r="O245" s="99"/>
    </row>
    <row r="246" s="65" customFormat="1" spans="1:15">
      <c r="A246" s="79"/>
      <c r="B246" s="107" t="s">
        <v>901</v>
      </c>
      <c r="C246" s="79"/>
      <c r="D246" s="81" t="s">
        <v>171</v>
      </c>
      <c r="E246" s="79">
        <v>6</v>
      </c>
      <c r="F246" s="79"/>
      <c r="G246" s="82"/>
      <c r="H246" s="82">
        <v>600</v>
      </c>
      <c r="I246" s="82"/>
      <c r="J246" s="82">
        <v>450</v>
      </c>
      <c r="K246" s="94" t="s">
        <v>902</v>
      </c>
      <c r="L246" s="94"/>
      <c r="M246" s="94">
        <v>5400</v>
      </c>
      <c r="N246" s="82"/>
      <c r="O246" s="94">
        <v>4050</v>
      </c>
    </row>
    <row r="247" s="65" customFormat="1" spans="1:15">
      <c r="A247" s="79">
        <v>116</v>
      </c>
      <c r="B247" s="111" t="s">
        <v>172</v>
      </c>
      <c r="C247" s="79">
        <v>13974831047</v>
      </c>
      <c r="D247" s="81" t="s">
        <v>171</v>
      </c>
      <c r="E247" s="79" t="s">
        <v>75</v>
      </c>
      <c r="F247" s="79"/>
      <c r="G247" s="82"/>
      <c r="H247" s="82">
        <v>2100</v>
      </c>
      <c r="I247" s="82"/>
      <c r="J247" s="82">
        <v>1500</v>
      </c>
      <c r="K247" s="94" t="s">
        <v>903</v>
      </c>
      <c r="L247" s="94">
        <v>19800</v>
      </c>
      <c r="M247" s="94"/>
      <c r="N247" s="94">
        <v>14400</v>
      </c>
      <c r="O247" s="107"/>
    </row>
    <row r="248" s="65" customFormat="1" spans="1:15">
      <c r="A248" s="79"/>
      <c r="B248" s="111" t="s">
        <v>172</v>
      </c>
      <c r="C248" s="79">
        <v>13974831047</v>
      </c>
      <c r="D248" s="81" t="s">
        <v>171</v>
      </c>
      <c r="E248" s="79" t="s">
        <v>75</v>
      </c>
      <c r="F248" s="79"/>
      <c r="G248" s="82"/>
      <c r="H248" s="82">
        <v>1800</v>
      </c>
      <c r="I248" s="82"/>
      <c r="J248" s="82">
        <v>1350</v>
      </c>
      <c r="K248" s="94" t="s">
        <v>904</v>
      </c>
      <c r="L248" s="94"/>
      <c r="M248" s="94">
        <v>21600</v>
      </c>
      <c r="N248" s="94"/>
      <c r="O248" s="94">
        <v>16200</v>
      </c>
    </row>
    <row r="249" s="65" customFormat="1" spans="1:15">
      <c r="A249" s="79"/>
      <c r="B249" s="111" t="s">
        <v>172</v>
      </c>
      <c r="C249" s="79">
        <v>13974831047</v>
      </c>
      <c r="D249" s="81" t="s">
        <v>171</v>
      </c>
      <c r="E249" s="79">
        <v>18</v>
      </c>
      <c r="F249" s="79"/>
      <c r="G249" s="82"/>
      <c r="H249" s="82">
        <v>700</v>
      </c>
      <c r="I249" s="82"/>
      <c r="J249" s="82">
        <v>500</v>
      </c>
      <c r="K249" s="94" t="s">
        <v>905</v>
      </c>
      <c r="L249" s="94">
        <v>3600</v>
      </c>
      <c r="M249" s="94"/>
      <c r="N249" s="94">
        <v>2700</v>
      </c>
      <c r="O249" s="107"/>
    </row>
    <row r="250" s="65" customFormat="1" spans="1:15">
      <c r="A250" s="79"/>
      <c r="B250" s="111" t="s">
        <v>172</v>
      </c>
      <c r="C250" s="79">
        <v>13974831047</v>
      </c>
      <c r="D250" s="81" t="s">
        <v>171</v>
      </c>
      <c r="E250" s="79">
        <v>18</v>
      </c>
      <c r="F250" s="79"/>
      <c r="G250" s="82"/>
      <c r="H250" s="82">
        <v>600</v>
      </c>
      <c r="I250" s="82"/>
      <c r="J250" s="82">
        <v>450</v>
      </c>
      <c r="K250" s="94" t="s">
        <v>906</v>
      </c>
      <c r="L250" s="94"/>
      <c r="M250" s="82">
        <v>1800</v>
      </c>
      <c r="N250" s="94"/>
      <c r="O250" s="82">
        <v>1350</v>
      </c>
    </row>
    <row r="251" spans="1:15">
      <c r="A251" s="74">
        <v>117</v>
      </c>
      <c r="B251" s="91" t="s">
        <v>174</v>
      </c>
      <c r="C251" s="74"/>
      <c r="D251" s="75" t="s">
        <v>175</v>
      </c>
      <c r="E251" s="74" t="s">
        <v>176</v>
      </c>
      <c r="F251" s="74"/>
      <c r="G251" s="78"/>
      <c r="H251" s="78"/>
      <c r="I251" s="78"/>
      <c r="J251" s="78"/>
      <c r="K251" s="92"/>
      <c r="L251" s="78"/>
      <c r="M251" s="78"/>
      <c r="N251" s="78"/>
      <c r="O251" s="78"/>
    </row>
    <row r="252" s="65" customFormat="1" spans="1:15">
      <c r="A252" s="79">
        <v>118</v>
      </c>
      <c r="B252" s="111" t="s">
        <v>177</v>
      </c>
      <c r="C252" s="79">
        <v>13607319788</v>
      </c>
      <c r="D252" s="81" t="s">
        <v>171</v>
      </c>
      <c r="E252" s="79">
        <v>17</v>
      </c>
      <c r="F252" s="79"/>
      <c r="G252" s="82"/>
      <c r="H252" s="82">
        <v>700</v>
      </c>
      <c r="I252" s="82"/>
      <c r="J252" s="82">
        <v>500</v>
      </c>
      <c r="K252" s="94" t="s">
        <v>706</v>
      </c>
      <c r="L252" s="94">
        <v>8100</v>
      </c>
      <c r="M252" s="94"/>
      <c r="N252" s="94">
        <v>5850</v>
      </c>
      <c r="O252" s="107"/>
    </row>
    <row r="253" s="65" customFormat="1" spans="1:15">
      <c r="A253" s="79"/>
      <c r="B253" s="111" t="s">
        <v>177</v>
      </c>
      <c r="C253" s="79">
        <v>13607319788</v>
      </c>
      <c r="D253" s="81" t="s">
        <v>171</v>
      </c>
      <c r="E253" s="79">
        <v>17</v>
      </c>
      <c r="F253" s="79"/>
      <c r="G253" s="82"/>
      <c r="H253" s="82">
        <v>600</v>
      </c>
      <c r="I253" s="82"/>
      <c r="J253" s="82">
        <v>450</v>
      </c>
      <c r="K253" s="94" t="s">
        <v>707</v>
      </c>
      <c r="L253" s="94"/>
      <c r="M253" s="82">
        <v>7200</v>
      </c>
      <c r="N253" s="94"/>
      <c r="O253" s="82">
        <v>5400</v>
      </c>
    </row>
    <row r="254" s="66" customFormat="1" spans="1:15">
      <c r="A254" s="83"/>
      <c r="B254" s="110" t="s">
        <v>178</v>
      </c>
      <c r="C254" s="83">
        <v>15084835494</v>
      </c>
      <c r="D254" s="85" t="s">
        <v>171</v>
      </c>
      <c r="E254" s="83">
        <v>11</v>
      </c>
      <c r="F254" s="83"/>
      <c r="G254" s="86"/>
      <c r="H254" s="86">
        <v>700</v>
      </c>
      <c r="I254" s="86"/>
      <c r="J254" s="86">
        <v>500</v>
      </c>
      <c r="K254" s="97" t="s">
        <v>735</v>
      </c>
      <c r="L254" s="97">
        <v>4200</v>
      </c>
      <c r="M254" s="86"/>
      <c r="N254" s="97">
        <v>3000</v>
      </c>
      <c r="O254" s="86"/>
    </row>
    <row r="255" s="66" customFormat="1" spans="1:15">
      <c r="A255" s="83"/>
      <c r="B255" s="110" t="s">
        <v>178</v>
      </c>
      <c r="C255" s="83">
        <v>15084835494</v>
      </c>
      <c r="D255" s="85" t="s">
        <v>171</v>
      </c>
      <c r="E255" s="83">
        <v>11</v>
      </c>
      <c r="F255" s="83"/>
      <c r="G255" s="86"/>
      <c r="H255" s="86">
        <v>600</v>
      </c>
      <c r="I255" s="86"/>
      <c r="J255" s="86">
        <v>450</v>
      </c>
      <c r="K255" s="97" t="s">
        <v>736</v>
      </c>
      <c r="L255" s="97">
        <v>3600</v>
      </c>
      <c r="M255" s="86"/>
      <c r="N255" s="97">
        <v>2700</v>
      </c>
      <c r="O255" s="86"/>
    </row>
    <row r="256" s="66" customFormat="1" spans="1:15">
      <c r="A256" s="83"/>
      <c r="B256" s="110" t="s">
        <v>178</v>
      </c>
      <c r="C256" s="83">
        <v>15084835494</v>
      </c>
      <c r="D256" s="85" t="s">
        <v>171</v>
      </c>
      <c r="E256" s="83">
        <v>16</v>
      </c>
      <c r="F256" s="83"/>
      <c r="G256" s="86"/>
      <c r="H256" s="86">
        <v>700</v>
      </c>
      <c r="I256" s="86"/>
      <c r="J256" s="86">
        <v>500</v>
      </c>
      <c r="K256" s="97" t="s">
        <v>907</v>
      </c>
      <c r="L256" s="97">
        <v>8100</v>
      </c>
      <c r="M256" s="97"/>
      <c r="N256" s="97">
        <v>5850</v>
      </c>
      <c r="O256" s="109"/>
    </row>
    <row r="257" s="66" customFormat="1" spans="1:15">
      <c r="A257" s="83"/>
      <c r="B257" s="110" t="s">
        <v>178</v>
      </c>
      <c r="C257" s="83">
        <v>15084835494</v>
      </c>
      <c r="D257" s="85" t="s">
        <v>171</v>
      </c>
      <c r="E257" s="83">
        <v>16</v>
      </c>
      <c r="F257" s="83"/>
      <c r="G257" s="86"/>
      <c r="H257" s="86">
        <v>600</v>
      </c>
      <c r="I257" s="86"/>
      <c r="J257" s="86">
        <v>450</v>
      </c>
      <c r="K257" s="97" t="s">
        <v>908</v>
      </c>
      <c r="L257" s="97"/>
      <c r="M257" s="86">
        <v>1800</v>
      </c>
      <c r="N257" s="97"/>
      <c r="O257" s="86">
        <v>1350</v>
      </c>
    </row>
    <row r="258" s="65" customFormat="1" spans="1:15">
      <c r="A258" s="79">
        <v>119</v>
      </c>
      <c r="B258" s="111" t="s">
        <v>178</v>
      </c>
      <c r="C258" s="79">
        <v>15084835494</v>
      </c>
      <c r="D258" s="81" t="s">
        <v>175</v>
      </c>
      <c r="E258" s="79" t="s">
        <v>179</v>
      </c>
      <c r="F258" s="79"/>
      <c r="G258" s="82"/>
      <c r="H258" s="82">
        <v>1100</v>
      </c>
      <c r="I258" s="82"/>
      <c r="J258" s="82">
        <v>700</v>
      </c>
      <c r="K258" s="94" t="s">
        <v>706</v>
      </c>
      <c r="L258" s="82"/>
      <c r="M258" s="82">
        <v>2700</v>
      </c>
      <c r="N258" s="82"/>
      <c r="O258" s="82">
        <v>1920</v>
      </c>
    </row>
    <row r="259" spans="1:15">
      <c r="A259" s="74">
        <v>120</v>
      </c>
      <c r="B259" s="91" t="s">
        <v>180</v>
      </c>
      <c r="C259" s="74">
        <v>82287143</v>
      </c>
      <c r="D259" s="75" t="s">
        <v>171</v>
      </c>
      <c r="E259" s="74">
        <v>13.15</v>
      </c>
      <c r="F259" s="74"/>
      <c r="G259" s="78"/>
      <c r="H259" s="78"/>
      <c r="I259" s="78"/>
      <c r="J259" s="78"/>
      <c r="K259" s="92"/>
      <c r="L259" s="78"/>
      <c r="M259" s="78"/>
      <c r="N259" s="78">
        <v>5000</v>
      </c>
      <c r="O259" s="78">
        <v>5000</v>
      </c>
    </row>
    <row r="260" s="65" customFormat="1" spans="1:15">
      <c r="A260" s="79">
        <v>121</v>
      </c>
      <c r="B260" s="111" t="s">
        <v>181</v>
      </c>
      <c r="C260" s="79">
        <v>13974880540</v>
      </c>
      <c r="D260" s="81" t="s">
        <v>171</v>
      </c>
      <c r="E260" s="79">
        <v>10</v>
      </c>
      <c r="F260" s="79"/>
      <c r="G260" s="82"/>
      <c r="H260" s="82">
        <v>600</v>
      </c>
      <c r="I260" s="82"/>
      <c r="J260" s="82">
        <v>450</v>
      </c>
      <c r="K260" s="94" t="s">
        <v>909</v>
      </c>
      <c r="L260" s="94">
        <v>7200</v>
      </c>
      <c r="M260" s="82">
        <v>7200</v>
      </c>
      <c r="N260" s="94">
        <v>5400</v>
      </c>
      <c r="O260" s="82">
        <v>5400</v>
      </c>
    </row>
    <row r="261" spans="1:15">
      <c r="A261" s="74">
        <v>122</v>
      </c>
      <c r="B261" s="91" t="s">
        <v>182</v>
      </c>
      <c r="C261" s="74">
        <v>13618485088</v>
      </c>
      <c r="D261" s="75" t="s">
        <v>183</v>
      </c>
      <c r="E261" s="74">
        <v>1</v>
      </c>
      <c r="F261" s="74"/>
      <c r="G261" s="78"/>
      <c r="H261" s="78"/>
      <c r="I261" s="78"/>
      <c r="J261" s="78"/>
      <c r="K261" s="92"/>
      <c r="L261" s="78"/>
      <c r="M261" s="78"/>
      <c r="N261" s="78">
        <v>10000</v>
      </c>
      <c r="O261" s="78">
        <v>10000</v>
      </c>
    </row>
    <row r="262" spans="1:15">
      <c r="A262" s="74"/>
      <c r="B262" s="91" t="s">
        <v>910</v>
      </c>
      <c r="C262" s="74"/>
      <c r="D262" s="75" t="s">
        <v>183</v>
      </c>
      <c r="E262" s="74">
        <v>3.5</v>
      </c>
      <c r="F262" s="74"/>
      <c r="G262" s="78"/>
      <c r="H262" s="78">
        <v>1200</v>
      </c>
      <c r="I262" s="78"/>
      <c r="J262" s="78">
        <v>900</v>
      </c>
      <c r="K262" s="92" t="s">
        <v>911</v>
      </c>
      <c r="L262" s="78">
        <v>3600</v>
      </c>
      <c r="M262" s="93">
        <v>10800</v>
      </c>
      <c r="N262" s="78">
        <v>2700</v>
      </c>
      <c r="O262" s="93">
        <v>8100</v>
      </c>
    </row>
    <row r="263" spans="1:15">
      <c r="A263" s="74">
        <v>123</v>
      </c>
      <c r="B263" s="91" t="s">
        <v>184</v>
      </c>
      <c r="C263" s="74">
        <v>82243990</v>
      </c>
      <c r="D263" s="75" t="s">
        <v>183</v>
      </c>
      <c r="E263" s="74" t="s">
        <v>185</v>
      </c>
      <c r="F263" s="74"/>
      <c r="G263" s="78"/>
      <c r="H263" s="78"/>
      <c r="I263" s="78"/>
      <c r="J263" s="78"/>
      <c r="K263" s="92"/>
      <c r="L263" s="78"/>
      <c r="M263" s="78">
        <v>5000</v>
      </c>
      <c r="N263" s="78">
        <v>10000</v>
      </c>
      <c r="O263" s="78">
        <v>5000</v>
      </c>
    </row>
    <row r="264" spans="1:15">
      <c r="A264" s="74"/>
      <c r="B264" s="91" t="s">
        <v>912</v>
      </c>
      <c r="C264" s="74"/>
      <c r="D264" s="75" t="s">
        <v>183</v>
      </c>
      <c r="E264" s="74">
        <v>15.22</v>
      </c>
      <c r="F264" s="74"/>
      <c r="G264" s="78"/>
      <c r="H264" s="78">
        <v>1100</v>
      </c>
      <c r="I264" s="78"/>
      <c r="J264" s="78">
        <v>700</v>
      </c>
      <c r="K264" s="92" t="s">
        <v>706</v>
      </c>
      <c r="L264" s="78">
        <v>8900</v>
      </c>
      <c r="M264" s="92"/>
      <c r="N264" s="78">
        <v>5920</v>
      </c>
      <c r="O264" s="100"/>
    </row>
    <row r="265" spans="1:15">
      <c r="A265" s="74"/>
      <c r="B265" s="91" t="s">
        <v>912</v>
      </c>
      <c r="C265" s="74"/>
      <c r="D265" s="75" t="s">
        <v>183</v>
      </c>
      <c r="E265" s="74">
        <v>15.22</v>
      </c>
      <c r="F265" s="74"/>
      <c r="G265" s="78"/>
      <c r="H265" s="78">
        <v>900</v>
      </c>
      <c r="I265" s="78"/>
      <c r="J265" s="78">
        <v>640</v>
      </c>
      <c r="K265" s="92" t="s">
        <v>707</v>
      </c>
      <c r="L265" s="78"/>
      <c r="M265" s="78">
        <v>2700</v>
      </c>
      <c r="N265" s="78"/>
      <c r="O265" s="78">
        <v>1920</v>
      </c>
    </row>
    <row r="266" spans="1:15">
      <c r="A266" s="74"/>
      <c r="B266" s="91" t="s">
        <v>913</v>
      </c>
      <c r="C266" s="74"/>
      <c r="D266" s="75" t="s">
        <v>183</v>
      </c>
      <c r="E266" s="74">
        <v>22</v>
      </c>
      <c r="F266" s="74"/>
      <c r="G266" s="78"/>
      <c r="H266" s="78">
        <v>350</v>
      </c>
      <c r="I266" s="78"/>
      <c r="J266" s="78">
        <v>200</v>
      </c>
      <c r="K266" s="92" t="s">
        <v>914</v>
      </c>
      <c r="L266" s="78">
        <v>1050</v>
      </c>
      <c r="M266" s="78"/>
      <c r="N266" s="78">
        <v>600</v>
      </c>
      <c r="O266" s="78"/>
    </row>
    <row r="267" s="66" customFormat="1" spans="1:15">
      <c r="A267" s="83">
        <v>124</v>
      </c>
      <c r="B267" s="110" t="s">
        <v>186</v>
      </c>
      <c r="C267" s="83">
        <v>13873141288</v>
      </c>
      <c r="D267" s="85" t="s">
        <v>183</v>
      </c>
      <c r="E267" s="83">
        <v>22</v>
      </c>
      <c r="F267" s="83"/>
      <c r="G267" s="86"/>
      <c r="H267" s="86"/>
      <c r="I267" s="86"/>
      <c r="J267" s="86"/>
      <c r="K267" s="97"/>
      <c r="L267" s="86"/>
      <c r="M267" s="86">
        <v>900</v>
      </c>
      <c r="N267" s="86"/>
      <c r="O267" s="86">
        <v>450</v>
      </c>
    </row>
    <row r="268" s="65" customFormat="1" spans="1:15">
      <c r="A268" s="79">
        <v>125</v>
      </c>
      <c r="B268" s="111" t="s">
        <v>166</v>
      </c>
      <c r="C268" s="79">
        <v>13707311430</v>
      </c>
      <c r="D268" s="81" t="s">
        <v>183</v>
      </c>
      <c r="E268" s="79">
        <v>7.9</v>
      </c>
      <c r="F268" s="79"/>
      <c r="G268" s="82"/>
      <c r="H268" s="82">
        <v>1400</v>
      </c>
      <c r="I268" s="82"/>
      <c r="J268" s="82">
        <v>1000</v>
      </c>
      <c r="K268" s="94" t="s">
        <v>915</v>
      </c>
      <c r="L268" s="94">
        <v>12000</v>
      </c>
      <c r="M268" s="94"/>
      <c r="N268" s="82">
        <v>2700</v>
      </c>
      <c r="O268" s="107"/>
    </row>
    <row r="269" s="65" customFormat="1" spans="1:15">
      <c r="A269" s="79"/>
      <c r="B269" s="111" t="s">
        <v>166</v>
      </c>
      <c r="C269" s="79">
        <v>13707311430</v>
      </c>
      <c r="D269" s="81" t="s">
        <v>183</v>
      </c>
      <c r="E269" s="79">
        <v>7.9</v>
      </c>
      <c r="F269" s="79"/>
      <c r="G269" s="82"/>
      <c r="H269" s="82">
        <v>1200</v>
      </c>
      <c r="I269" s="82"/>
      <c r="J269" s="82">
        <v>900</v>
      </c>
      <c r="K269" s="94" t="s">
        <v>911</v>
      </c>
      <c r="L269" s="94"/>
      <c r="M269" s="94">
        <v>10800</v>
      </c>
      <c r="N269" s="82"/>
      <c r="O269" s="94">
        <v>8100</v>
      </c>
    </row>
    <row r="270" s="65" customFormat="1" spans="1:15">
      <c r="A270" s="79"/>
      <c r="B270" s="111" t="s">
        <v>166</v>
      </c>
      <c r="C270" s="79">
        <v>13707311430</v>
      </c>
      <c r="D270" s="81" t="s">
        <v>183</v>
      </c>
      <c r="E270" s="79" t="s">
        <v>916</v>
      </c>
      <c r="F270" s="79"/>
      <c r="G270" s="82"/>
      <c r="H270" s="82"/>
      <c r="I270" s="82"/>
      <c r="J270" s="82"/>
      <c r="K270" s="94"/>
      <c r="L270" s="94">
        <v>4200</v>
      </c>
      <c r="M270" s="82">
        <v>7200</v>
      </c>
      <c r="N270" s="94">
        <v>3000</v>
      </c>
      <c r="O270" s="82">
        <v>5400</v>
      </c>
    </row>
    <row r="271" s="65" customFormat="1" spans="1:15">
      <c r="A271" s="79">
        <v>126</v>
      </c>
      <c r="B271" s="111" t="s">
        <v>187</v>
      </c>
      <c r="C271" s="79">
        <v>13707311430</v>
      </c>
      <c r="D271" s="81" t="s">
        <v>183</v>
      </c>
      <c r="E271" s="79">
        <v>3.5</v>
      </c>
      <c r="F271" s="79"/>
      <c r="G271" s="82"/>
      <c r="H271" s="82">
        <v>1400</v>
      </c>
      <c r="I271" s="82"/>
      <c r="J271" s="82">
        <v>1000</v>
      </c>
      <c r="K271" s="94" t="s">
        <v>915</v>
      </c>
      <c r="L271" s="82">
        <v>8400</v>
      </c>
      <c r="M271" s="82"/>
      <c r="N271" s="82">
        <v>6000</v>
      </c>
      <c r="O271" s="82"/>
    </row>
    <row r="272" s="66" customFormat="1" spans="1:15">
      <c r="A272" s="83"/>
      <c r="B272" s="110" t="s">
        <v>188</v>
      </c>
      <c r="C272" s="83">
        <v>13707311430</v>
      </c>
      <c r="D272" s="85" t="s">
        <v>165</v>
      </c>
      <c r="E272" s="83">
        <v>1</v>
      </c>
      <c r="F272" s="83"/>
      <c r="G272" s="86"/>
      <c r="H272" s="86"/>
      <c r="I272" s="86"/>
      <c r="J272" s="86"/>
      <c r="K272" s="97"/>
      <c r="L272" s="86"/>
      <c r="M272" s="86"/>
      <c r="N272" s="86"/>
      <c r="O272" s="86"/>
    </row>
    <row r="273" spans="1:15">
      <c r="A273" s="74">
        <v>127</v>
      </c>
      <c r="B273" s="91" t="s">
        <v>188</v>
      </c>
      <c r="C273" s="74">
        <v>13707311430</v>
      </c>
      <c r="D273" s="75" t="s">
        <v>183</v>
      </c>
      <c r="E273" s="74">
        <v>13</v>
      </c>
      <c r="F273" s="74"/>
      <c r="G273" s="78"/>
      <c r="H273" s="78">
        <v>700</v>
      </c>
      <c r="I273" s="78"/>
      <c r="J273" s="78">
        <v>500</v>
      </c>
      <c r="K273" s="92" t="s">
        <v>915</v>
      </c>
      <c r="L273" s="78">
        <v>1800</v>
      </c>
      <c r="M273" s="92"/>
      <c r="N273" s="78">
        <v>1350</v>
      </c>
      <c r="O273" s="100"/>
    </row>
    <row r="274" spans="1:15">
      <c r="A274" s="74"/>
      <c r="B274" s="91" t="s">
        <v>188</v>
      </c>
      <c r="C274" s="74">
        <v>13707311430</v>
      </c>
      <c r="D274" s="75" t="s">
        <v>183</v>
      </c>
      <c r="E274" s="74">
        <v>13</v>
      </c>
      <c r="F274" s="74"/>
      <c r="G274" s="78"/>
      <c r="H274" s="78">
        <v>600</v>
      </c>
      <c r="I274" s="78"/>
      <c r="J274" s="78">
        <v>450</v>
      </c>
      <c r="K274" s="92" t="s">
        <v>911</v>
      </c>
      <c r="L274" s="78"/>
      <c r="M274" s="78">
        <v>7200</v>
      </c>
      <c r="N274" s="78"/>
      <c r="O274" s="78">
        <v>5400</v>
      </c>
    </row>
    <row r="275" spans="1:15">
      <c r="A275" s="100"/>
      <c r="B275" s="100" t="s">
        <v>917</v>
      </c>
      <c r="C275" s="100"/>
      <c r="D275" s="113" t="s">
        <v>918</v>
      </c>
      <c r="E275" s="74"/>
      <c r="F275" s="100"/>
      <c r="G275" s="78"/>
      <c r="H275" s="78">
        <v>1440</v>
      </c>
      <c r="I275" s="78"/>
      <c r="J275" s="78"/>
      <c r="K275" s="92" t="s">
        <v>689</v>
      </c>
      <c r="L275" s="93">
        <v>15840</v>
      </c>
      <c r="M275" s="93">
        <v>17280</v>
      </c>
      <c r="N275" s="60"/>
      <c r="O275" s="60"/>
    </row>
    <row r="276" spans="1:15">
      <c r="A276" s="100"/>
      <c r="B276" s="100" t="s">
        <v>310</v>
      </c>
      <c r="C276" s="100"/>
      <c r="D276" s="113" t="s">
        <v>919</v>
      </c>
      <c r="E276" s="74"/>
      <c r="F276" s="100"/>
      <c r="G276" s="78"/>
      <c r="H276" s="78">
        <v>1520</v>
      </c>
      <c r="I276" s="78"/>
      <c r="J276" s="78"/>
      <c r="K276" s="92" t="s">
        <v>689</v>
      </c>
      <c r="L276" s="93">
        <v>16720</v>
      </c>
      <c r="M276" s="93">
        <v>18240</v>
      </c>
      <c r="N276" s="60"/>
      <c r="O276" s="60"/>
    </row>
    <row r="277" spans="1:15">
      <c r="A277" s="100"/>
      <c r="B277" s="100" t="s">
        <v>311</v>
      </c>
      <c r="C277" s="100"/>
      <c r="D277" s="113" t="s">
        <v>688</v>
      </c>
      <c r="E277" s="74"/>
      <c r="F277" s="100"/>
      <c r="G277" s="78"/>
      <c r="H277" s="78">
        <v>1200</v>
      </c>
      <c r="I277" s="78"/>
      <c r="J277" s="78"/>
      <c r="K277" s="92" t="s">
        <v>689</v>
      </c>
      <c r="L277" s="93">
        <v>19200</v>
      </c>
      <c r="M277" s="78">
        <v>8400</v>
      </c>
      <c r="N277" s="60"/>
      <c r="O277" s="60"/>
    </row>
    <row r="278" spans="1:15">
      <c r="A278" s="100"/>
      <c r="B278" s="100" t="s">
        <v>308</v>
      </c>
      <c r="C278" s="100"/>
      <c r="D278" s="113" t="s">
        <v>920</v>
      </c>
      <c r="E278" s="74"/>
      <c r="F278" s="100"/>
      <c r="G278" s="78"/>
      <c r="H278" s="78">
        <v>2300</v>
      </c>
      <c r="I278" s="78"/>
      <c r="J278" s="78"/>
      <c r="K278" s="92" t="s">
        <v>689</v>
      </c>
      <c r="L278" s="93">
        <v>4600</v>
      </c>
      <c r="M278" s="93">
        <v>27600</v>
      </c>
      <c r="N278" s="60"/>
      <c r="O278" s="60"/>
    </row>
    <row r="279" spans="1:15">
      <c r="A279" s="100"/>
      <c r="B279" s="100" t="s">
        <v>315</v>
      </c>
      <c r="C279" s="100"/>
      <c r="D279" s="113" t="s">
        <v>921</v>
      </c>
      <c r="E279" s="74"/>
      <c r="F279" s="100"/>
      <c r="G279" s="78"/>
      <c r="H279" s="78">
        <v>900</v>
      </c>
      <c r="I279" s="78"/>
      <c r="J279" s="78"/>
      <c r="K279" s="92" t="s">
        <v>922</v>
      </c>
      <c r="L279" s="93">
        <v>9900</v>
      </c>
      <c r="M279" s="93">
        <v>7200</v>
      </c>
      <c r="N279" s="60"/>
      <c r="O279" s="60"/>
    </row>
    <row r="280" spans="1:15">
      <c r="A280" s="100"/>
      <c r="B280" s="100" t="s">
        <v>923</v>
      </c>
      <c r="C280" s="100"/>
      <c r="D280" s="113" t="s">
        <v>924</v>
      </c>
      <c r="E280" s="74"/>
      <c r="F280" s="100"/>
      <c r="G280" s="78"/>
      <c r="H280" s="78">
        <v>1440</v>
      </c>
      <c r="I280" s="78"/>
      <c r="J280" s="78"/>
      <c r="K280" s="92" t="s">
        <v>925</v>
      </c>
      <c r="L280" s="93"/>
      <c r="M280" s="93"/>
      <c r="N280" s="60"/>
      <c r="O280" s="60"/>
    </row>
    <row r="281" spans="1:15">
      <c r="A281" s="100"/>
      <c r="B281" s="100"/>
      <c r="C281" s="100"/>
      <c r="D281" s="113"/>
      <c r="E281" s="74"/>
      <c r="F281" s="100"/>
      <c r="G281" s="78"/>
      <c r="H281" s="78"/>
      <c r="I281" s="78"/>
      <c r="J281" s="78"/>
      <c r="K281" s="92"/>
      <c r="L281" s="78"/>
      <c r="M281" s="78"/>
      <c r="N281" s="60"/>
      <c r="O281" s="60"/>
    </row>
    <row r="282" spans="1:15">
      <c r="A282" s="100"/>
      <c r="B282" s="114" t="s">
        <v>926</v>
      </c>
      <c r="C282" s="100"/>
      <c r="D282" s="115" t="s">
        <v>927</v>
      </c>
      <c r="E282" s="74"/>
      <c r="F282" s="100"/>
      <c r="G282" s="78"/>
      <c r="H282" s="116">
        <v>78172</v>
      </c>
      <c r="I282" s="78"/>
      <c r="J282" s="78"/>
      <c r="K282" s="93" t="s">
        <v>372</v>
      </c>
      <c r="L282" s="93">
        <v>261637</v>
      </c>
      <c r="M282" s="122">
        <v>492281</v>
      </c>
      <c r="N282" s="60"/>
      <c r="O282" s="123">
        <v>247154</v>
      </c>
    </row>
    <row r="283" spans="1:15">
      <c r="A283" s="100"/>
      <c r="B283" s="114" t="s">
        <v>928</v>
      </c>
      <c r="C283" s="100"/>
      <c r="D283" s="115" t="s">
        <v>929</v>
      </c>
      <c r="E283" s="74"/>
      <c r="F283" s="100"/>
      <c r="G283" s="78"/>
      <c r="H283" s="116">
        <v>89267</v>
      </c>
      <c r="I283" s="78"/>
      <c r="J283" s="78"/>
      <c r="K283" s="92" t="s">
        <v>365</v>
      </c>
      <c r="L283" s="93">
        <v>470373</v>
      </c>
      <c r="M283" s="93">
        <v>597300</v>
      </c>
      <c r="N283" s="93">
        <v>313575</v>
      </c>
      <c r="O283" s="93">
        <v>398192</v>
      </c>
    </row>
    <row r="284" spans="1:15">
      <c r="A284" s="100"/>
      <c r="B284" s="114" t="s">
        <v>351</v>
      </c>
      <c r="C284" s="100"/>
      <c r="D284" s="115" t="s">
        <v>352</v>
      </c>
      <c r="E284" s="74"/>
      <c r="F284" s="100"/>
      <c r="G284" s="78"/>
      <c r="H284" s="116">
        <v>79603</v>
      </c>
      <c r="I284" s="78"/>
      <c r="J284" s="78">
        <v>36000</v>
      </c>
      <c r="K284" s="116" t="s">
        <v>353</v>
      </c>
      <c r="L284" s="93">
        <v>432867</v>
      </c>
      <c r="M284" s="122">
        <v>538404</v>
      </c>
      <c r="N284" s="60"/>
      <c r="O284" s="123">
        <v>19000</v>
      </c>
    </row>
    <row r="285" spans="1:15">
      <c r="A285" s="100"/>
      <c r="B285" s="114" t="s">
        <v>667</v>
      </c>
      <c r="C285" s="100"/>
      <c r="D285" s="115" t="s">
        <v>668</v>
      </c>
      <c r="E285" s="74"/>
      <c r="F285" s="100"/>
      <c r="G285" s="78"/>
      <c r="H285" s="116">
        <v>158121</v>
      </c>
      <c r="I285" s="78"/>
      <c r="J285" s="78"/>
      <c r="K285" s="116"/>
      <c r="L285" s="92"/>
      <c r="M285" s="78"/>
      <c r="N285" s="100"/>
      <c r="O285" s="100"/>
    </row>
    <row r="286" spans="1:15">
      <c r="A286" s="100"/>
      <c r="B286" s="114" t="s">
        <v>323</v>
      </c>
      <c r="C286" s="100"/>
      <c r="D286" s="115" t="s">
        <v>670</v>
      </c>
      <c r="E286" s="74"/>
      <c r="F286" s="100"/>
      <c r="G286" s="78"/>
      <c r="H286" s="116">
        <v>1200</v>
      </c>
      <c r="I286" s="78"/>
      <c r="J286" s="78"/>
      <c r="K286" s="116"/>
      <c r="L286" s="92"/>
      <c r="M286" s="78"/>
      <c r="N286" s="100"/>
      <c r="O286" s="100"/>
    </row>
    <row r="287" spans="1:15">
      <c r="A287" s="100"/>
      <c r="B287" s="114" t="s">
        <v>322</v>
      </c>
      <c r="C287" s="100"/>
      <c r="D287" s="115"/>
      <c r="E287" s="74"/>
      <c r="F287" s="100"/>
      <c r="G287" s="78"/>
      <c r="H287" s="116">
        <v>1520</v>
      </c>
      <c r="I287" s="78"/>
      <c r="J287" s="78"/>
      <c r="K287" s="116"/>
      <c r="L287" s="92"/>
      <c r="M287" s="92"/>
      <c r="N287" s="100"/>
      <c r="O287" s="100"/>
    </row>
    <row r="288" spans="1:15">
      <c r="A288" s="100"/>
      <c r="B288" s="114" t="s">
        <v>672</v>
      </c>
      <c r="C288" s="100"/>
      <c r="D288" s="115"/>
      <c r="E288" s="74"/>
      <c r="F288" s="100"/>
      <c r="G288" s="78"/>
      <c r="H288" s="116">
        <v>1300</v>
      </c>
      <c r="I288" s="78"/>
      <c r="J288" s="78"/>
      <c r="K288" s="92" t="s">
        <v>689</v>
      </c>
      <c r="L288" s="93">
        <v>14300</v>
      </c>
      <c r="M288" s="93">
        <v>15600</v>
      </c>
      <c r="N288" s="100"/>
      <c r="O288" s="100"/>
    </row>
    <row r="289" spans="1:15">
      <c r="A289" s="100"/>
      <c r="B289" s="114" t="s">
        <v>673</v>
      </c>
      <c r="C289" s="100"/>
      <c r="D289" s="115"/>
      <c r="E289" s="74"/>
      <c r="F289" s="100"/>
      <c r="G289" s="78"/>
      <c r="H289" s="116">
        <v>2300</v>
      </c>
      <c r="I289" s="78"/>
      <c r="J289" s="78"/>
      <c r="K289" s="92" t="s">
        <v>689</v>
      </c>
      <c r="L289" s="93">
        <v>25300</v>
      </c>
      <c r="M289" s="93">
        <v>27600</v>
      </c>
      <c r="N289" s="100"/>
      <c r="O289" s="100"/>
    </row>
    <row r="290" spans="1:15">
      <c r="A290" s="100"/>
      <c r="B290" s="114" t="s">
        <v>321</v>
      </c>
      <c r="C290" s="100"/>
      <c r="D290" s="115"/>
      <c r="E290" s="74"/>
      <c r="F290" s="100"/>
      <c r="G290" s="78"/>
      <c r="H290" s="116">
        <v>2300</v>
      </c>
      <c r="I290" s="78"/>
      <c r="J290" s="78"/>
      <c r="K290" s="92" t="s">
        <v>689</v>
      </c>
      <c r="L290" s="122">
        <v>20700</v>
      </c>
      <c r="M290" s="92"/>
      <c r="N290" s="100"/>
      <c r="O290" s="100"/>
    </row>
    <row r="291" spans="1:15">
      <c r="A291" s="100"/>
      <c r="B291" s="114" t="s">
        <v>319</v>
      </c>
      <c r="C291" s="100"/>
      <c r="D291" s="115" t="s">
        <v>674</v>
      </c>
      <c r="E291" s="74"/>
      <c r="F291" s="100"/>
      <c r="G291" s="78"/>
      <c r="H291" s="116">
        <v>1400</v>
      </c>
      <c r="I291" s="78"/>
      <c r="J291" s="78"/>
      <c r="K291" s="116" t="s">
        <v>754</v>
      </c>
      <c r="L291" s="92">
        <v>9800</v>
      </c>
      <c r="M291" s="92">
        <v>1400</v>
      </c>
      <c r="N291" s="100"/>
      <c r="O291" s="100"/>
    </row>
    <row r="292" spans="1:15">
      <c r="A292" s="100"/>
      <c r="B292" s="114" t="s">
        <v>676</v>
      </c>
      <c r="C292" s="100"/>
      <c r="D292" s="115" t="s">
        <v>677</v>
      </c>
      <c r="E292" s="74"/>
      <c r="F292" s="100"/>
      <c r="G292" s="78"/>
      <c r="H292" s="116">
        <v>1440</v>
      </c>
      <c r="I292" s="78"/>
      <c r="J292" s="78"/>
      <c r="K292" s="116"/>
      <c r="L292" s="92"/>
      <c r="M292" s="92"/>
      <c r="N292" s="100"/>
      <c r="O292" s="100"/>
    </row>
    <row r="293" spans="1:15">
      <c r="A293" s="100"/>
      <c r="B293" s="114" t="s">
        <v>678</v>
      </c>
      <c r="C293" s="100"/>
      <c r="D293" s="115"/>
      <c r="E293" s="74"/>
      <c r="F293" s="100"/>
      <c r="G293" s="78"/>
      <c r="H293" s="116">
        <v>720</v>
      </c>
      <c r="I293" s="78"/>
      <c r="J293" s="78"/>
      <c r="K293" s="92" t="s">
        <v>689</v>
      </c>
      <c r="L293" s="93">
        <v>7920</v>
      </c>
      <c r="M293" s="93">
        <v>8640</v>
      </c>
      <c r="N293" s="100"/>
      <c r="O293" s="100"/>
    </row>
    <row r="294" spans="1:15">
      <c r="A294" s="100"/>
      <c r="B294" s="114" t="s">
        <v>679</v>
      </c>
      <c r="C294" s="100"/>
      <c r="D294" s="117" t="s">
        <v>680</v>
      </c>
      <c r="E294" s="74"/>
      <c r="F294" s="100"/>
      <c r="G294" s="78"/>
      <c r="H294" s="116">
        <v>6000</v>
      </c>
      <c r="I294" s="78"/>
      <c r="J294" s="78"/>
      <c r="K294" s="116" t="s">
        <v>922</v>
      </c>
      <c r="L294" s="92">
        <v>66000</v>
      </c>
      <c r="M294" s="92">
        <v>48000</v>
      </c>
      <c r="N294" s="100"/>
      <c r="O294" s="100"/>
    </row>
    <row r="295" spans="1:15">
      <c r="A295" s="100"/>
      <c r="B295" s="114" t="s">
        <v>318</v>
      </c>
      <c r="C295" s="100"/>
      <c r="D295" s="118"/>
      <c r="E295" s="74"/>
      <c r="F295" s="100"/>
      <c r="G295" s="78"/>
      <c r="H295" s="116">
        <v>4600</v>
      </c>
      <c r="I295" s="78"/>
      <c r="J295" s="78"/>
      <c r="K295" s="116" t="s">
        <v>922</v>
      </c>
      <c r="L295" s="93">
        <v>50600</v>
      </c>
      <c r="M295" s="92">
        <v>36800</v>
      </c>
      <c r="N295" s="100"/>
      <c r="O295" s="100"/>
    </row>
    <row r="296" spans="1:15">
      <c r="A296" s="100"/>
      <c r="B296" s="114" t="s">
        <v>682</v>
      </c>
      <c r="C296" s="100"/>
      <c r="D296" s="118"/>
      <c r="E296" s="74"/>
      <c r="F296" s="100"/>
      <c r="G296" s="78"/>
      <c r="H296" s="116">
        <v>4030</v>
      </c>
      <c r="I296" s="78"/>
      <c r="J296" s="78"/>
      <c r="K296" s="116" t="s">
        <v>922</v>
      </c>
      <c r="L296" s="93">
        <v>44330</v>
      </c>
      <c r="M296" s="93">
        <v>32240</v>
      </c>
      <c r="N296" s="100"/>
      <c r="O296" s="100"/>
    </row>
    <row r="297" spans="1:15">
      <c r="A297" s="100"/>
      <c r="B297" s="114" t="s">
        <v>683</v>
      </c>
      <c r="C297" s="100"/>
      <c r="D297" s="118"/>
      <c r="E297" s="74"/>
      <c r="F297" s="100"/>
      <c r="G297" s="78"/>
      <c r="H297" s="116">
        <v>2160</v>
      </c>
      <c r="I297" s="78"/>
      <c r="J297" s="78"/>
      <c r="K297" s="116" t="s">
        <v>922</v>
      </c>
      <c r="L297" s="93">
        <v>23760</v>
      </c>
      <c r="M297" s="92">
        <v>15120</v>
      </c>
      <c r="N297" s="100"/>
      <c r="O297" s="100"/>
    </row>
    <row r="298" spans="1:15">
      <c r="A298" s="100"/>
      <c r="B298" s="114" t="s">
        <v>684</v>
      </c>
      <c r="C298" s="100"/>
      <c r="D298" s="119"/>
      <c r="E298" s="74"/>
      <c r="F298" s="100"/>
      <c r="G298" s="78"/>
      <c r="H298" s="116">
        <v>2160</v>
      </c>
      <c r="I298" s="78"/>
      <c r="J298" s="78"/>
      <c r="K298" s="116" t="s">
        <v>930</v>
      </c>
      <c r="L298" s="122">
        <v>23760</v>
      </c>
      <c r="M298" s="92">
        <v>6480</v>
      </c>
      <c r="N298" s="100"/>
      <c r="O298" s="100"/>
    </row>
    <row r="299" spans="1:15">
      <c r="A299" s="100"/>
      <c r="B299" s="114" t="s">
        <v>931</v>
      </c>
      <c r="C299" s="100"/>
      <c r="D299" s="115" t="s">
        <v>932</v>
      </c>
      <c r="E299" s="74"/>
      <c r="F299" s="100"/>
      <c r="G299" s="78"/>
      <c r="H299" s="116">
        <v>2160</v>
      </c>
      <c r="I299" s="78"/>
      <c r="J299" s="78"/>
      <c r="K299" s="116" t="s">
        <v>930</v>
      </c>
      <c r="L299" s="92"/>
      <c r="M299" s="92"/>
      <c r="N299" s="100"/>
      <c r="O299" s="100"/>
    </row>
    <row r="300" ht="13.5" spans="1:15">
      <c r="A300" s="100"/>
      <c r="B300" s="114" t="s">
        <v>685</v>
      </c>
      <c r="C300" s="100"/>
      <c r="D300" t="s">
        <v>686</v>
      </c>
      <c r="E300" s="74"/>
      <c r="F300" s="100"/>
      <c r="G300" s="78"/>
      <c r="H300" s="116">
        <v>5200</v>
      </c>
      <c r="I300" s="78"/>
      <c r="J300" s="78"/>
      <c r="K300" s="116"/>
      <c r="L300" s="92"/>
      <c r="M300" s="92"/>
      <c r="N300" s="100"/>
      <c r="O300" s="100"/>
    </row>
    <row r="301" spans="1:15">
      <c r="A301" s="100"/>
      <c r="B301" s="100"/>
      <c r="C301" s="100"/>
      <c r="D301" s="113"/>
      <c r="E301" s="74"/>
      <c r="F301" s="100"/>
      <c r="G301" s="78"/>
      <c r="H301" s="78"/>
      <c r="I301" s="78"/>
      <c r="J301" s="78"/>
      <c r="K301" s="92"/>
      <c r="L301" s="92"/>
      <c r="M301" s="92"/>
      <c r="N301" s="100"/>
      <c r="O301" s="100"/>
    </row>
    <row r="302" spans="1:15">
      <c r="A302" s="100"/>
      <c r="B302" s="100" t="s">
        <v>933</v>
      </c>
      <c r="C302" s="100"/>
      <c r="D302" s="113" t="s">
        <v>357</v>
      </c>
      <c r="E302" s="74"/>
      <c r="F302" s="100"/>
      <c r="G302" s="78"/>
      <c r="H302" s="78"/>
      <c r="I302" s="78"/>
      <c r="J302" s="78">
        <v>36000</v>
      </c>
      <c r="K302" s="92" t="s">
        <v>934</v>
      </c>
      <c r="L302" s="93">
        <v>181910</v>
      </c>
      <c r="M302" s="93">
        <v>323046</v>
      </c>
      <c r="N302" s="100"/>
      <c r="O302" s="124">
        <v>48000</v>
      </c>
    </row>
    <row r="303" spans="1:15">
      <c r="A303" s="100"/>
      <c r="B303" s="100" t="s">
        <v>375</v>
      </c>
      <c r="C303" s="100"/>
      <c r="D303" s="113" t="s">
        <v>14</v>
      </c>
      <c r="E303" s="74"/>
      <c r="F303" s="100"/>
      <c r="G303" s="78"/>
      <c r="H303" s="78"/>
      <c r="I303" s="78"/>
      <c r="J303" s="78">
        <v>2860</v>
      </c>
      <c r="K303" s="92" t="s">
        <v>739</v>
      </c>
      <c r="L303" s="92"/>
      <c r="M303" s="92"/>
      <c r="N303" s="105">
        <v>17160</v>
      </c>
      <c r="O303" s="105">
        <v>34320</v>
      </c>
    </row>
    <row r="304" spans="1:15">
      <c r="A304" s="100"/>
      <c r="B304" s="100" t="s">
        <v>429</v>
      </c>
      <c r="C304" s="100"/>
      <c r="D304" s="113" t="s">
        <v>38</v>
      </c>
      <c r="E304" s="74">
        <v>10</v>
      </c>
      <c r="F304" s="100"/>
      <c r="G304" s="78"/>
      <c r="H304" s="78">
        <v>800</v>
      </c>
      <c r="I304" s="78"/>
      <c r="J304" s="78">
        <v>560</v>
      </c>
      <c r="K304" s="92" t="s">
        <v>430</v>
      </c>
      <c r="L304" s="92"/>
      <c r="M304" s="92"/>
      <c r="N304" s="100"/>
      <c r="O304" s="100"/>
    </row>
    <row r="305" spans="1:15">
      <c r="A305" s="100"/>
      <c r="B305" s="77" t="s">
        <v>471</v>
      </c>
      <c r="C305" s="100"/>
      <c r="D305" s="113" t="s">
        <v>56</v>
      </c>
      <c r="E305" s="74">
        <v>12</v>
      </c>
      <c r="F305" s="100"/>
      <c r="G305" s="78"/>
      <c r="H305" s="78">
        <v>800</v>
      </c>
      <c r="I305" s="78"/>
      <c r="J305" s="78">
        <v>560</v>
      </c>
      <c r="K305" s="92" t="s">
        <v>739</v>
      </c>
      <c r="L305" s="92">
        <v>2400</v>
      </c>
      <c r="M305" s="92"/>
      <c r="N305" s="100">
        <v>1680</v>
      </c>
      <c r="O305" s="100"/>
    </row>
    <row r="306" spans="1:15">
      <c r="A306" s="100"/>
      <c r="B306" s="100" t="s">
        <v>935</v>
      </c>
      <c r="C306" s="100"/>
      <c r="D306" s="113" t="s">
        <v>88</v>
      </c>
      <c r="E306" s="74">
        <v>3.5</v>
      </c>
      <c r="F306" s="100"/>
      <c r="G306" s="78"/>
      <c r="H306" s="78">
        <v>1600</v>
      </c>
      <c r="I306" s="78"/>
      <c r="J306" s="78">
        <v>1120</v>
      </c>
      <c r="K306" s="92" t="s">
        <v>936</v>
      </c>
      <c r="L306" s="92"/>
      <c r="M306" s="92"/>
      <c r="N306" s="100"/>
      <c r="O306" s="100"/>
    </row>
    <row r="307" spans="1:15">
      <c r="A307" s="100"/>
      <c r="B307" s="100" t="s">
        <v>937</v>
      </c>
      <c r="C307" s="100"/>
      <c r="D307" s="113" t="s">
        <v>110</v>
      </c>
      <c r="E307" s="74">
        <v>8</v>
      </c>
      <c r="F307" s="100"/>
      <c r="G307" s="78"/>
      <c r="H307" s="78">
        <v>1600</v>
      </c>
      <c r="I307" s="78"/>
      <c r="J307" s="78">
        <v>1120</v>
      </c>
      <c r="K307" s="92" t="s">
        <v>938</v>
      </c>
      <c r="L307" s="92"/>
      <c r="M307" s="92"/>
      <c r="N307" s="100"/>
      <c r="O307" s="100"/>
    </row>
    <row r="308" spans="1:15">
      <c r="A308" s="100"/>
      <c r="B308" s="100" t="s">
        <v>939</v>
      </c>
      <c r="C308" s="100"/>
      <c r="D308" s="113" t="s">
        <v>121</v>
      </c>
      <c r="E308" s="74">
        <v>4.6</v>
      </c>
      <c r="F308" s="100"/>
      <c r="G308" s="78"/>
      <c r="H308" s="78">
        <v>1600</v>
      </c>
      <c r="I308" s="78"/>
      <c r="J308" s="78">
        <v>1120</v>
      </c>
      <c r="K308" s="92" t="s">
        <v>821</v>
      </c>
      <c r="L308" s="92">
        <v>4800</v>
      </c>
      <c r="M308" s="92"/>
      <c r="N308" s="100">
        <v>3360</v>
      </c>
      <c r="O308" s="100"/>
    </row>
    <row r="309" spans="1:15">
      <c r="A309" s="100"/>
      <c r="B309" s="100" t="s">
        <v>940</v>
      </c>
      <c r="C309" s="100"/>
      <c r="D309" s="113" t="s">
        <v>121</v>
      </c>
      <c r="E309" s="74" t="s">
        <v>124</v>
      </c>
      <c r="F309" s="100"/>
      <c r="G309" s="78"/>
      <c r="H309" s="78">
        <v>2400</v>
      </c>
      <c r="I309" s="78"/>
      <c r="J309" s="78">
        <v>1680</v>
      </c>
      <c r="K309" s="92" t="s">
        <v>721</v>
      </c>
      <c r="L309" s="92"/>
      <c r="M309" s="92"/>
      <c r="N309" s="100"/>
      <c r="O309" s="100"/>
    </row>
    <row r="310" spans="1:15">
      <c r="A310" s="100"/>
      <c r="B310" s="100" t="s">
        <v>941</v>
      </c>
      <c r="C310" s="100"/>
      <c r="D310" s="113" t="s">
        <v>151</v>
      </c>
      <c r="E310" s="74">
        <v>7</v>
      </c>
      <c r="F310" s="100"/>
      <c r="G310" s="78"/>
      <c r="H310" s="78">
        <v>700</v>
      </c>
      <c r="I310" s="78"/>
      <c r="J310" s="78">
        <v>500</v>
      </c>
      <c r="K310" s="92" t="s">
        <v>706</v>
      </c>
      <c r="L310" s="92">
        <v>2100</v>
      </c>
      <c r="M310" s="92"/>
      <c r="N310" s="100">
        <v>1500</v>
      </c>
      <c r="O310" s="100"/>
    </row>
    <row r="311" spans="1:15">
      <c r="A311" s="100"/>
      <c r="B311" s="100" t="s">
        <v>154</v>
      </c>
      <c r="C311" s="100"/>
      <c r="D311" s="113" t="s">
        <v>151</v>
      </c>
      <c r="E311" s="74">
        <v>9.11</v>
      </c>
      <c r="F311" s="100"/>
      <c r="G311" s="78"/>
      <c r="H311" s="78">
        <v>1400</v>
      </c>
      <c r="I311" s="78"/>
      <c r="J311" s="78">
        <v>1000</v>
      </c>
      <c r="K311" s="92" t="s">
        <v>626</v>
      </c>
      <c r="L311" s="92"/>
      <c r="M311" s="92"/>
      <c r="N311" s="100"/>
      <c r="O311" s="100"/>
    </row>
    <row r="312" spans="1:15">
      <c r="A312" s="100"/>
      <c r="B312" s="100" t="s">
        <v>141</v>
      </c>
      <c r="C312" s="100"/>
      <c r="D312" s="113" t="s">
        <v>165</v>
      </c>
      <c r="E312" s="74">
        <v>21</v>
      </c>
      <c r="F312" s="100"/>
      <c r="G312" s="78"/>
      <c r="H312" s="78">
        <v>700</v>
      </c>
      <c r="I312" s="78"/>
      <c r="J312" s="78">
        <v>500</v>
      </c>
      <c r="K312" s="92" t="s">
        <v>721</v>
      </c>
      <c r="L312" s="92"/>
      <c r="M312" s="92"/>
      <c r="N312" s="100"/>
      <c r="O312" s="100"/>
    </row>
    <row r="313" spans="1:15">
      <c r="A313" s="100"/>
      <c r="B313" s="120" t="s">
        <v>166</v>
      </c>
      <c r="C313" s="100"/>
      <c r="D313" s="113" t="s">
        <v>165</v>
      </c>
      <c r="E313" s="121">
        <v>18.2</v>
      </c>
      <c r="F313" s="100"/>
      <c r="G313" s="78"/>
      <c r="H313" s="78">
        <v>1400</v>
      </c>
      <c r="I313" s="78"/>
      <c r="J313" s="78">
        <v>1000</v>
      </c>
      <c r="K313" s="92" t="s">
        <v>938</v>
      </c>
      <c r="L313" s="92"/>
      <c r="M313" s="92"/>
      <c r="N313" s="100"/>
      <c r="O313" s="100"/>
    </row>
    <row r="314" spans="1:15">
      <c r="A314" s="100"/>
      <c r="B314" s="100" t="s">
        <v>942</v>
      </c>
      <c r="C314" s="100"/>
      <c r="D314" s="113" t="s">
        <v>38</v>
      </c>
      <c r="E314" s="74">
        <v>14</v>
      </c>
      <c r="F314" s="100"/>
      <c r="G314" s="78"/>
      <c r="H314" s="78">
        <v>700</v>
      </c>
      <c r="I314" s="78"/>
      <c r="J314" s="78">
        <v>510</v>
      </c>
      <c r="K314" s="92" t="s">
        <v>943</v>
      </c>
      <c r="L314" s="92"/>
      <c r="M314" s="92">
        <v>2100</v>
      </c>
      <c r="N314" s="100"/>
      <c r="O314" s="100">
        <v>1530</v>
      </c>
    </row>
  </sheetData>
  <mergeCells count="3">
    <mergeCell ref="D286:D290"/>
    <mergeCell ref="D292:D293"/>
    <mergeCell ref="D294:D298"/>
  </mergeCell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I328"/>
  <sheetViews>
    <sheetView workbookViewId="0">
      <selection activeCell="C16" sqref="C16:C261"/>
    </sheetView>
  </sheetViews>
  <sheetFormatPr defaultColWidth="9" defaultRowHeight="13.5"/>
  <cols>
    <col min="1" max="1" width="10.25" customWidth="1"/>
    <col min="2" max="2" width="8.5" customWidth="1"/>
    <col min="3" max="3" width="36.6333333333333" customWidth="1"/>
    <col min="4" max="4" width="14.1333333333333" customWidth="1"/>
    <col min="5" max="6" width="12.25" customWidth="1"/>
    <col min="7" max="7" width="14.1333333333333" customWidth="1"/>
    <col min="8" max="8" width="22.3833333333333" customWidth="1"/>
    <col min="9" max="9" width="20.6333333333333" customWidth="1"/>
  </cols>
  <sheetData>
    <row r="1" spans="1:7">
      <c r="A1" s="40" t="s">
        <v>189</v>
      </c>
      <c r="B1" s="41" t="s">
        <v>190</v>
      </c>
      <c r="C1" s="42" t="s">
        <v>191</v>
      </c>
      <c r="D1" s="43" t="s">
        <v>944</v>
      </c>
      <c r="E1" s="43" t="s">
        <v>193</v>
      </c>
      <c r="F1" s="43"/>
      <c r="G1" s="43" t="s">
        <v>945</v>
      </c>
    </row>
    <row r="2" spans="1:8">
      <c r="A2" s="40"/>
      <c r="B2" s="44"/>
      <c r="C2" s="42"/>
      <c r="D2" s="43" t="s">
        <v>944</v>
      </c>
      <c r="E2" s="43" t="s">
        <v>196</v>
      </c>
      <c r="F2" s="43" t="s">
        <v>197</v>
      </c>
      <c r="G2" s="43" t="s">
        <v>945</v>
      </c>
      <c r="H2" s="59" t="s">
        <v>946</v>
      </c>
    </row>
    <row r="3" hidden="1" spans="1:7">
      <c r="A3" s="48">
        <v>230702</v>
      </c>
      <c r="B3" s="48">
        <v>6</v>
      </c>
      <c r="C3" s="49" t="s">
        <v>947</v>
      </c>
      <c r="D3" s="50">
        <v>2299576.36</v>
      </c>
      <c r="E3" s="50">
        <v>997868</v>
      </c>
      <c r="F3" s="50">
        <v>191380</v>
      </c>
      <c r="G3" s="50">
        <v>1493088.36</v>
      </c>
    </row>
    <row r="4" hidden="1" spans="1:8">
      <c r="A4" s="45">
        <v>2307020101</v>
      </c>
      <c r="B4" s="45">
        <v>10</v>
      </c>
      <c r="C4" s="46" t="s">
        <v>948</v>
      </c>
      <c r="D4" s="47">
        <v>4000</v>
      </c>
      <c r="E4" s="47" t="s">
        <v>949</v>
      </c>
      <c r="F4" s="47" t="s">
        <v>949</v>
      </c>
      <c r="G4" s="60">
        <v>4000</v>
      </c>
      <c r="H4" s="61" t="s">
        <v>950</v>
      </c>
    </row>
    <row r="5" hidden="1" spans="1:9">
      <c r="A5" s="45">
        <v>2307020102</v>
      </c>
      <c r="B5" s="45">
        <v>10</v>
      </c>
      <c r="C5" s="46" t="s">
        <v>951</v>
      </c>
      <c r="D5" s="47">
        <v>890000</v>
      </c>
      <c r="E5" s="47">
        <v>857954</v>
      </c>
      <c r="F5" s="47" t="s">
        <v>949</v>
      </c>
      <c r="G5" s="60">
        <v>32046</v>
      </c>
      <c r="H5" s="57" t="s">
        <v>952</v>
      </c>
      <c r="I5" t="s">
        <v>953</v>
      </c>
    </row>
    <row r="6" hidden="1" spans="1:8">
      <c r="A6" s="45">
        <v>2307020103</v>
      </c>
      <c r="B6" s="45">
        <v>10</v>
      </c>
      <c r="C6" s="46" t="s">
        <v>954</v>
      </c>
      <c r="D6" s="47">
        <v>13600</v>
      </c>
      <c r="E6" s="47">
        <v>0</v>
      </c>
      <c r="F6" s="47">
        <v>0</v>
      </c>
      <c r="G6" s="60">
        <v>13600</v>
      </c>
      <c r="H6" s="57" t="s">
        <v>952</v>
      </c>
    </row>
    <row r="7" hidden="1" spans="1:8">
      <c r="A7" s="45">
        <v>2307020104</v>
      </c>
      <c r="B7" s="45">
        <v>10</v>
      </c>
      <c r="C7" s="46" t="s">
        <v>955</v>
      </c>
      <c r="D7" s="47">
        <v>35600</v>
      </c>
      <c r="E7" s="47">
        <v>2000</v>
      </c>
      <c r="F7" s="47">
        <v>0</v>
      </c>
      <c r="G7" s="60">
        <v>33600</v>
      </c>
      <c r="H7" s="61" t="s">
        <v>950</v>
      </c>
    </row>
    <row r="8" hidden="1" spans="1:8">
      <c r="A8" s="45">
        <v>2307020105</v>
      </c>
      <c r="B8" s="45">
        <v>10</v>
      </c>
      <c r="C8" s="46" t="s">
        <v>956</v>
      </c>
      <c r="D8" s="47">
        <v>30000</v>
      </c>
      <c r="E8" s="47">
        <v>0</v>
      </c>
      <c r="F8" s="47">
        <v>0</v>
      </c>
      <c r="G8" s="60">
        <v>30000</v>
      </c>
      <c r="H8" s="57" t="s">
        <v>952</v>
      </c>
    </row>
    <row r="9" hidden="1" spans="1:7">
      <c r="A9" s="45">
        <v>2307020106</v>
      </c>
      <c r="B9" s="45">
        <v>10</v>
      </c>
      <c r="C9" s="46" t="s">
        <v>957</v>
      </c>
      <c r="D9" s="47">
        <v>0</v>
      </c>
      <c r="E9" s="47">
        <v>0</v>
      </c>
      <c r="F9" s="47">
        <v>0</v>
      </c>
      <c r="G9" s="60">
        <v>0</v>
      </c>
    </row>
    <row r="10" hidden="1" spans="1:7">
      <c r="A10" s="45">
        <v>2307020107</v>
      </c>
      <c r="B10" s="45">
        <v>10</v>
      </c>
      <c r="C10" s="46" t="s">
        <v>958</v>
      </c>
      <c r="D10" s="47">
        <v>0</v>
      </c>
      <c r="E10" s="47">
        <v>0</v>
      </c>
      <c r="F10" s="47">
        <v>0</v>
      </c>
      <c r="G10" s="60">
        <v>0</v>
      </c>
    </row>
    <row r="11" hidden="1" spans="1:8">
      <c r="A11" s="45">
        <v>2307020108</v>
      </c>
      <c r="B11" s="45">
        <v>10</v>
      </c>
      <c r="C11" s="46" t="s">
        <v>959</v>
      </c>
      <c r="D11" s="47">
        <v>2400</v>
      </c>
      <c r="E11" s="47">
        <v>0</v>
      </c>
      <c r="F11" s="47">
        <v>0</v>
      </c>
      <c r="G11" s="60">
        <v>2400</v>
      </c>
      <c r="H11" s="57" t="s">
        <v>952</v>
      </c>
    </row>
    <row r="12" hidden="1" spans="1:8">
      <c r="A12" s="45">
        <v>2307020109</v>
      </c>
      <c r="B12" s="45">
        <v>10</v>
      </c>
      <c r="C12" s="46" t="s">
        <v>960</v>
      </c>
      <c r="D12" s="47">
        <v>3800</v>
      </c>
      <c r="E12" s="47">
        <v>0</v>
      </c>
      <c r="F12" s="47">
        <v>0</v>
      </c>
      <c r="G12" s="60">
        <v>3800</v>
      </c>
      <c r="H12" s="57" t="s">
        <v>952</v>
      </c>
    </row>
    <row r="13" hidden="1" spans="1:8">
      <c r="A13" s="45">
        <v>2307020110</v>
      </c>
      <c r="B13" s="45">
        <v>10</v>
      </c>
      <c r="C13" s="46" t="s">
        <v>961</v>
      </c>
      <c r="D13" s="47">
        <v>4400</v>
      </c>
      <c r="E13" s="47">
        <v>0</v>
      </c>
      <c r="F13" s="47">
        <v>0</v>
      </c>
      <c r="G13" s="60">
        <v>4400</v>
      </c>
      <c r="H13" s="57" t="s">
        <v>952</v>
      </c>
    </row>
    <row r="14" hidden="1" spans="1:8">
      <c r="A14" s="45">
        <v>2307020111</v>
      </c>
      <c r="B14" s="45">
        <v>10</v>
      </c>
      <c r="C14" s="46" t="s">
        <v>962</v>
      </c>
      <c r="D14" s="47">
        <v>2440</v>
      </c>
      <c r="E14" s="47">
        <v>0</v>
      </c>
      <c r="F14" s="47">
        <v>0</v>
      </c>
      <c r="G14" s="60">
        <v>2440</v>
      </c>
      <c r="H14" s="61" t="s">
        <v>950</v>
      </c>
    </row>
    <row r="15" hidden="1" spans="1:7">
      <c r="A15" s="45">
        <v>2307020112</v>
      </c>
      <c r="B15" s="45">
        <v>10</v>
      </c>
      <c r="C15" s="46" t="s">
        <v>963</v>
      </c>
      <c r="D15" s="47">
        <v>0</v>
      </c>
      <c r="E15" s="47">
        <v>0</v>
      </c>
      <c r="F15" s="47">
        <v>0</v>
      </c>
      <c r="G15" s="60">
        <v>0</v>
      </c>
    </row>
    <row r="16" spans="1:7">
      <c r="A16" s="45">
        <v>2307020113</v>
      </c>
      <c r="B16" s="45">
        <v>10</v>
      </c>
      <c r="C16" s="46" t="s">
        <v>964</v>
      </c>
      <c r="D16" s="47">
        <v>4400</v>
      </c>
      <c r="E16" s="47">
        <v>0</v>
      </c>
      <c r="F16" s="47">
        <v>0</v>
      </c>
      <c r="G16" s="60">
        <v>4400</v>
      </c>
    </row>
    <row r="17" hidden="1" spans="1:8">
      <c r="A17" s="45">
        <v>2307020114</v>
      </c>
      <c r="B17" s="45">
        <v>10</v>
      </c>
      <c r="C17" s="46" t="s">
        <v>965</v>
      </c>
      <c r="D17" s="47">
        <v>2400</v>
      </c>
      <c r="E17" s="47">
        <v>0</v>
      </c>
      <c r="F17" s="47">
        <v>0</v>
      </c>
      <c r="G17" s="60">
        <v>2400</v>
      </c>
      <c r="H17" s="61" t="s">
        <v>950</v>
      </c>
    </row>
    <row r="18" hidden="1" spans="1:8">
      <c r="A18" s="45">
        <v>2307020115</v>
      </c>
      <c r="B18" s="45">
        <v>10</v>
      </c>
      <c r="C18" s="46" t="s">
        <v>966</v>
      </c>
      <c r="D18" s="47">
        <v>130000</v>
      </c>
      <c r="E18" s="47">
        <v>0</v>
      </c>
      <c r="F18" s="47">
        <v>0</v>
      </c>
      <c r="G18" s="60">
        <v>130000</v>
      </c>
      <c r="H18" s="61"/>
    </row>
    <row r="19" hidden="1" spans="1:7">
      <c r="A19" s="45">
        <v>2307020116</v>
      </c>
      <c r="B19" s="45">
        <v>10</v>
      </c>
      <c r="C19" s="46" t="s">
        <v>967</v>
      </c>
      <c r="D19" s="47">
        <v>2400</v>
      </c>
      <c r="E19" s="47">
        <v>2400</v>
      </c>
      <c r="F19" s="47">
        <v>0</v>
      </c>
      <c r="G19" s="60">
        <v>0</v>
      </c>
    </row>
    <row r="20" hidden="1" spans="1:7">
      <c r="A20" s="45">
        <v>2307020117</v>
      </c>
      <c r="B20" s="45">
        <v>10</v>
      </c>
      <c r="C20" s="46" t="s">
        <v>968</v>
      </c>
      <c r="D20" s="47">
        <v>0</v>
      </c>
      <c r="E20" s="47">
        <v>0</v>
      </c>
      <c r="F20" s="47">
        <v>0</v>
      </c>
      <c r="G20" s="60">
        <v>0</v>
      </c>
    </row>
    <row r="21" hidden="1" spans="1:7">
      <c r="A21" s="45">
        <v>2307020118</v>
      </c>
      <c r="B21" s="45">
        <v>10</v>
      </c>
      <c r="C21" s="46" t="s">
        <v>969</v>
      </c>
      <c r="D21" s="47">
        <v>2000</v>
      </c>
      <c r="E21" s="47">
        <v>0</v>
      </c>
      <c r="F21" s="47">
        <v>0</v>
      </c>
      <c r="G21" s="60">
        <v>2000</v>
      </c>
    </row>
    <row r="22" hidden="1" spans="1:7">
      <c r="A22" s="45">
        <v>2307020119</v>
      </c>
      <c r="B22" s="45">
        <v>10</v>
      </c>
      <c r="C22" s="46" t="s">
        <v>970</v>
      </c>
      <c r="D22" s="47">
        <v>6000</v>
      </c>
      <c r="E22" s="47">
        <v>0</v>
      </c>
      <c r="F22" s="47">
        <v>0</v>
      </c>
      <c r="G22" s="60">
        <v>6000</v>
      </c>
    </row>
    <row r="23" hidden="1" spans="1:7">
      <c r="A23" s="45">
        <v>2307020120</v>
      </c>
      <c r="B23" s="45">
        <v>10</v>
      </c>
      <c r="C23" s="46" t="s">
        <v>971</v>
      </c>
      <c r="D23" s="47">
        <v>4600</v>
      </c>
      <c r="E23" s="47">
        <v>0</v>
      </c>
      <c r="F23" s="47">
        <v>0</v>
      </c>
      <c r="G23" s="60">
        <v>4600</v>
      </c>
    </row>
    <row r="24" hidden="1" spans="1:7">
      <c r="A24" s="45">
        <v>2307020121</v>
      </c>
      <c r="B24" s="45">
        <v>10</v>
      </c>
      <c r="C24" s="46" t="s">
        <v>972</v>
      </c>
      <c r="D24" s="47">
        <v>2600</v>
      </c>
      <c r="E24" s="47">
        <v>0</v>
      </c>
      <c r="F24" s="47">
        <v>0</v>
      </c>
      <c r="G24" s="60">
        <v>2600</v>
      </c>
    </row>
    <row r="25" hidden="1" spans="1:7">
      <c r="A25" s="45">
        <v>2307020122</v>
      </c>
      <c r="B25" s="45">
        <v>10</v>
      </c>
      <c r="C25" s="46" t="s">
        <v>973</v>
      </c>
      <c r="D25" s="47">
        <v>1666</v>
      </c>
      <c r="E25" s="47">
        <v>0</v>
      </c>
      <c r="F25" s="47">
        <v>0</v>
      </c>
      <c r="G25" s="60">
        <v>1666</v>
      </c>
    </row>
    <row r="26" hidden="1" spans="1:7">
      <c r="A26" s="45">
        <v>2307020123</v>
      </c>
      <c r="B26" s="45">
        <v>10</v>
      </c>
      <c r="C26" s="46" t="s">
        <v>974</v>
      </c>
      <c r="D26" s="47">
        <v>4000</v>
      </c>
      <c r="E26" s="47">
        <v>0</v>
      </c>
      <c r="F26" s="47">
        <v>0</v>
      </c>
      <c r="G26" s="60">
        <v>4000</v>
      </c>
    </row>
    <row r="27" hidden="1" spans="1:7">
      <c r="A27" s="45">
        <v>2307020124</v>
      </c>
      <c r="B27" s="45">
        <v>10</v>
      </c>
      <c r="C27" s="46" t="s">
        <v>975</v>
      </c>
      <c r="D27" s="47">
        <v>4000</v>
      </c>
      <c r="E27" s="47">
        <v>4000</v>
      </c>
      <c r="F27" s="47">
        <v>0</v>
      </c>
      <c r="G27" s="60">
        <v>0</v>
      </c>
    </row>
    <row r="28" hidden="1" spans="1:8">
      <c r="A28" s="45">
        <v>2307020125</v>
      </c>
      <c r="B28" s="45">
        <v>10</v>
      </c>
      <c r="C28" s="46" t="s">
        <v>976</v>
      </c>
      <c r="D28" s="47">
        <v>20000</v>
      </c>
      <c r="E28" s="47">
        <v>0</v>
      </c>
      <c r="F28" s="47">
        <v>0</v>
      </c>
      <c r="G28" s="60">
        <v>20000</v>
      </c>
      <c r="H28" s="57" t="s">
        <v>950</v>
      </c>
    </row>
    <row r="29" hidden="1" spans="1:7">
      <c r="A29" s="45">
        <v>2307020126</v>
      </c>
      <c r="B29" s="45">
        <v>10</v>
      </c>
      <c r="C29" s="46" t="s">
        <v>977</v>
      </c>
      <c r="D29" s="47">
        <v>0</v>
      </c>
      <c r="E29" s="47">
        <v>0</v>
      </c>
      <c r="F29" s="47">
        <v>0</v>
      </c>
      <c r="G29" s="60">
        <v>0</v>
      </c>
    </row>
    <row r="30" hidden="1" spans="1:7">
      <c r="A30" s="45">
        <v>2307020127</v>
      </c>
      <c r="B30" s="45">
        <v>10</v>
      </c>
      <c r="C30" s="46" t="s">
        <v>978</v>
      </c>
      <c r="D30" s="47">
        <v>0</v>
      </c>
      <c r="E30" s="47">
        <v>0</v>
      </c>
      <c r="F30" s="47">
        <v>0</v>
      </c>
      <c r="G30" s="60">
        <v>0</v>
      </c>
    </row>
    <row r="31" hidden="1" spans="1:7">
      <c r="A31" s="45">
        <v>2307020128</v>
      </c>
      <c r="B31" s="45">
        <v>10</v>
      </c>
      <c r="C31" s="46" t="s">
        <v>979</v>
      </c>
      <c r="D31" s="47">
        <v>0</v>
      </c>
      <c r="E31" s="47">
        <v>0</v>
      </c>
      <c r="F31" s="47">
        <v>0</v>
      </c>
      <c r="G31" s="60">
        <v>0</v>
      </c>
    </row>
    <row r="32" hidden="1" spans="1:7">
      <c r="A32" s="45">
        <v>2307020129</v>
      </c>
      <c r="B32" s="45">
        <v>10</v>
      </c>
      <c r="C32" s="46" t="s">
        <v>980</v>
      </c>
      <c r="D32" s="47">
        <v>0</v>
      </c>
      <c r="E32" s="47">
        <v>0</v>
      </c>
      <c r="F32" s="47">
        <v>0</v>
      </c>
      <c r="G32" s="60">
        <v>0</v>
      </c>
    </row>
    <row r="33" s="58" customFormat="1" hidden="1" spans="1:7">
      <c r="A33" s="48">
        <v>2307020130</v>
      </c>
      <c r="B33" s="48">
        <v>10</v>
      </c>
      <c r="C33" s="49" t="s">
        <v>981</v>
      </c>
      <c r="D33" s="50">
        <v>6654</v>
      </c>
      <c r="E33" s="50">
        <v>0</v>
      </c>
      <c r="F33" s="50">
        <v>0</v>
      </c>
      <c r="G33" s="62">
        <v>6654</v>
      </c>
    </row>
    <row r="34" hidden="1" spans="1:7">
      <c r="A34" s="45">
        <v>2307020131</v>
      </c>
      <c r="B34" s="45">
        <v>10</v>
      </c>
      <c r="C34" s="46" t="s">
        <v>982</v>
      </c>
      <c r="D34" s="47">
        <v>2334</v>
      </c>
      <c r="E34" s="47">
        <v>2334</v>
      </c>
      <c r="F34" s="47">
        <v>0</v>
      </c>
      <c r="G34" s="60">
        <v>0</v>
      </c>
    </row>
    <row r="35" hidden="1" spans="1:7">
      <c r="A35" s="45">
        <v>2307020132</v>
      </c>
      <c r="B35" s="45">
        <v>10</v>
      </c>
      <c r="C35" s="46" t="s">
        <v>983</v>
      </c>
      <c r="D35" s="47">
        <v>6000</v>
      </c>
      <c r="E35" s="47">
        <v>0</v>
      </c>
      <c r="F35" s="47">
        <v>0</v>
      </c>
      <c r="G35" s="60">
        <v>6000</v>
      </c>
    </row>
    <row r="36" hidden="1" spans="1:8">
      <c r="A36" s="45">
        <v>2307020133</v>
      </c>
      <c r="B36" s="45">
        <v>10</v>
      </c>
      <c r="C36" s="46" t="s">
        <v>984</v>
      </c>
      <c r="D36" s="47">
        <v>1666</v>
      </c>
      <c r="E36" s="47">
        <v>0</v>
      </c>
      <c r="F36" s="47">
        <v>0</v>
      </c>
      <c r="G36" s="60">
        <v>1666</v>
      </c>
      <c r="H36" t="s">
        <v>950</v>
      </c>
    </row>
    <row r="37" hidden="1" spans="1:7">
      <c r="A37" s="45">
        <v>2307020134</v>
      </c>
      <c r="B37" s="45">
        <v>10</v>
      </c>
      <c r="C37" s="46" t="s">
        <v>985</v>
      </c>
      <c r="D37" s="47">
        <v>2000</v>
      </c>
      <c r="E37" s="47">
        <v>0</v>
      </c>
      <c r="F37" s="47">
        <v>0</v>
      </c>
      <c r="G37" s="60">
        <v>2000</v>
      </c>
    </row>
    <row r="38" hidden="1" spans="1:7">
      <c r="A38" s="45">
        <v>2307020135</v>
      </c>
      <c r="B38" s="45">
        <v>10</v>
      </c>
      <c r="C38" s="46" t="s">
        <v>986</v>
      </c>
      <c r="D38" s="47">
        <v>14532</v>
      </c>
      <c r="E38" s="47">
        <v>0</v>
      </c>
      <c r="F38" s="47">
        <v>0</v>
      </c>
      <c r="G38" s="60">
        <v>14532</v>
      </c>
    </row>
    <row r="39" hidden="1" spans="1:7">
      <c r="A39" s="45">
        <v>2307020136</v>
      </c>
      <c r="B39" s="45">
        <v>10</v>
      </c>
      <c r="C39" s="46" t="s">
        <v>987</v>
      </c>
      <c r="D39" s="47">
        <v>0</v>
      </c>
      <c r="E39" s="47">
        <v>0</v>
      </c>
      <c r="F39" s="47">
        <v>0</v>
      </c>
      <c r="G39" s="60">
        <v>0</v>
      </c>
    </row>
    <row r="40" hidden="1" spans="1:7">
      <c r="A40" s="45">
        <v>2307020137</v>
      </c>
      <c r="B40" s="45">
        <v>10</v>
      </c>
      <c r="C40" s="46" t="s">
        <v>988</v>
      </c>
      <c r="D40" s="47">
        <v>0</v>
      </c>
      <c r="E40" s="47">
        <v>0</v>
      </c>
      <c r="F40" s="47">
        <v>0</v>
      </c>
      <c r="G40" s="60">
        <v>0</v>
      </c>
    </row>
    <row r="41" hidden="1" spans="1:7">
      <c r="A41" s="45">
        <v>2307020138</v>
      </c>
      <c r="B41" s="45">
        <v>10</v>
      </c>
      <c r="C41" s="46" t="s">
        <v>989</v>
      </c>
      <c r="D41" s="47">
        <v>1666</v>
      </c>
      <c r="E41" s="47">
        <v>0</v>
      </c>
      <c r="F41" s="47">
        <v>0</v>
      </c>
      <c r="G41" s="60">
        <v>1666</v>
      </c>
    </row>
    <row r="42" hidden="1" spans="1:7">
      <c r="A42" s="45">
        <v>2307020139</v>
      </c>
      <c r="B42" s="45">
        <v>10</v>
      </c>
      <c r="C42" s="46" t="s">
        <v>990</v>
      </c>
      <c r="D42" s="47">
        <v>1600</v>
      </c>
      <c r="E42" s="47">
        <v>0</v>
      </c>
      <c r="F42" s="47">
        <v>0</v>
      </c>
      <c r="G42" s="60">
        <v>1600</v>
      </c>
    </row>
    <row r="43" hidden="1" spans="1:7">
      <c r="A43" s="45">
        <v>2307020140</v>
      </c>
      <c r="B43" s="45">
        <v>10</v>
      </c>
      <c r="C43" s="46" t="s">
        <v>991</v>
      </c>
      <c r="D43" s="47">
        <v>2000</v>
      </c>
      <c r="E43" s="47">
        <v>0</v>
      </c>
      <c r="F43" s="47">
        <v>0</v>
      </c>
      <c r="G43" s="60">
        <v>2000</v>
      </c>
    </row>
    <row r="44" hidden="1" spans="1:7">
      <c r="A44" s="45">
        <v>2307020141</v>
      </c>
      <c r="B44" s="45">
        <v>10</v>
      </c>
      <c r="C44" s="46" t="s">
        <v>992</v>
      </c>
      <c r="D44" s="47">
        <v>1666</v>
      </c>
      <c r="E44" s="47">
        <v>0</v>
      </c>
      <c r="F44" s="47">
        <v>0</v>
      </c>
      <c r="G44" s="60">
        <v>1666</v>
      </c>
    </row>
    <row r="45" hidden="1" spans="1:7">
      <c r="A45" s="45">
        <v>2307020142</v>
      </c>
      <c r="B45" s="45">
        <v>10</v>
      </c>
      <c r="C45" s="46" t="s">
        <v>993</v>
      </c>
      <c r="D45" s="47">
        <v>0</v>
      </c>
      <c r="E45" s="47">
        <v>0</v>
      </c>
      <c r="F45" s="47">
        <v>0</v>
      </c>
      <c r="G45" s="60">
        <v>0</v>
      </c>
    </row>
    <row r="46" hidden="1" spans="1:7">
      <c r="A46" s="45">
        <v>2307020143</v>
      </c>
      <c r="B46" s="45">
        <v>10</v>
      </c>
      <c r="C46" s="46" t="s">
        <v>994</v>
      </c>
      <c r="D46" s="47">
        <v>8000</v>
      </c>
      <c r="E46" s="47">
        <v>0</v>
      </c>
      <c r="F46" s="47">
        <v>0</v>
      </c>
      <c r="G46" s="60">
        <v>8000</v>
      </c>
    </row>
    <row r="47" hidden="1" spans="1:7">
      <c r="A47" s="45">
        <v>2307020144</v>
      </c>
      <c r="B47" s="45">
        <v>10</v>
      </c>
      <c r="C47" s="46" t="s">
        <v>995</v>
      </c>
      <c r="D47" s="47">
        <v>5000</v>
      </c>
      <c r="E47" s="47">
        <v>0</v>
      </c>
      <c r="F47" s="47">
        <v>0</v>
      </c>
      <c r="G47" s="60">
        <v>5000</v>
      </c>
    </row>
    <row r="48" hidden="1" spans="1:7">
      <c r="A48" s="45">
        <v>2307020145</v>
      </c>
      <c r="B48" s="45">
        <v>10</v>
      </c>
      <c r="C48" s="46" t="s">
        <v>996</v>
      </c>
      <c r="D48" s="47">
        <v>5000</v>
      </c>
      <c r="E48" s="47">
        <v>0</v>
      </c>
      <c r="F48" s="47">
        <v>0</v>
      </c>
      <c r="G48" s="60">
        <v>5000</v>
      </c>
    </row>
    <row r="49" hidden="1" spans="1:7">
      <c r="A49" s="45">
        <v>2307020146</v>
      </c>
      <c r="B49" s="45">
        <v>10</v>
      </c>
      <c r="C49" s="46" t="s">
        <v>997</v>
      </c>
      <c r="D49" s="47">
        <v>0</v>
      </c>
      <c r="E49" s="47">
        <v>0</v>
      </c>
      <c r="F49" s="47">
        <v>0</v>
      </c>
      <c r="G49" s="60">
        <v>0</v>
      </c>
    </row>
    <row r="50" hidden="1" spans="1:7">
      <c r="A50" s="45">
        <v>2307020147</v>
      </c>
      <c r="B50" s="45">
        <v>10</v>
      </c>
      <c r="C50" s="46" t="s">
        <v>998</v>
      </c>
      <c r="D50" s="47">
        <v>0</v>
      </c>
      <c r="E50" s="47">
        <v>0</v>
      </c>
      <c r="F50" s="47">
        <v>0</v>
      </c>
      <c r="G50" s="60">
        <v>0</v>
      </c>
    </row>
    <row r="51" hidden="1" spans="1:7">
      <c r="A51" s="45">
        <v>2307020148</v>
      </c>
      <c r="B51" s="45">
        <v>10</v>
      </c>
      <c r="C51" s="46" t="s">
        <v>999</v>
      </c>
      <c r="D51" s="47">
        <v>2400</v>
      </c>
      <c r="E51" s="47">
        <v>0</v>
      </c>
      <c r="F51" s="47">
        <v>0</v>
      </c>
      <c r="G51" s="60">
        <v>2400</v>
      </c>
    </row>
    <row r="52" hidden="1" spans="1:7">
      <c r="A52" s="45">
        <v>2307020149</v>
      </c>
      <c r="B52" s="45">
        <v>10</v>
      </c>
      <c r="C52" s="46" t="s">
        <v>1000</v>
      </c>
      <c r="D52" s="47">
        <v>1400</v>
      </c>
      <c r="E52" s="47">
        <v>0</v>
      </c>
      <c r="F52" s="47">
        <v>0</v>
      </c>
      <c r="G52" s="60">
        <v>1400</v>
      </c>
    </row>
    <row r="53" hidden="1" spans="1:7">
      <c r="A53" s="45">
        <v>2307020150</v>
      </c>
      <c r="B53" s="45">
        <v>10</v>
      </c>
      <c r="C53" s="46" t="s">
        <v>1001</v>
      </c>
      <c r="D53" s="47">
        <v>0</v>
      </c>
      <c r="E53" s="47">
        <v>0</v>
      </c>
      <c r="F53" s="47">
        <v>0</v>
      </c>
      <c r="G53" s="60">
        <v>0</v>
      </c>
    </row>
    <row r="54" hidden="1" spans="1:7">
      <c r="A54" s="45">
        <v>2307020151</v>
      </c>
      <c r="B54" s="45">
        <v>10</v>
      </c>
      <c r="C54" s="46" t="s">
        <v>1002</v>
      </c>
      <c r="D54" s="47">
        <v>0</v>
      </c>
      <c r="E54" s="47">
        <v>0</v>
      </c>
      <c r="F54" s="47">
        <v>0</v>
      </c>
      <c r="G54" s="60">
        <v>0</v>
      </c>
    </row>
    <row r="55" hidden="1" spans="1:7">
      <c r="A55" s="45">
        <v>2307020152</v>
      </c>
      <c r="B55" s="45">
        <v>10</v>
      </c>
      <c r="C55" s="46" t="s">
        <v>1003</v>
      </c>
      <c r="D55" s="47">
        <v>1600</v>
      </c>
      <c r="E55" s="47">
        <v>0</v>
      </c>
      <c r="F55" s="47">
        <v>0</v>
      </c>
      <c r="G55" s="60">
        <v>1600</v>
      </c>
    </row>
    <row r="56" hidden="1" spans="1:7">
      <c r="A56" s="45">
        <v>2307020153</v>
      </c>
      <c r="B56" s="45">
        <v>10</v>
      </c>
      <c r="C56" s="46" t="s">
        <v>1004</v>
      </c>
      <c r="D56" s="47">
        <v>0</v>
      </c>
      <c r="E56" s="47">
        <v>0</v>
      </c>
      <c r="F56" s="47">
        <v>0</v>
      </c>
      <c r="G56" s="60">
        <v>0</v>
      </c>
    </row>
    <row r="57" hidden="1" spans="1:7">
      <c r="A57" s="45">
        <v>2307020154</v>
      </c>
      <c r="B57" s="45">
        <v>10</v>
      </c>
      <c r="C57" s="46" t="s">
        <v>1005</v>
      </c>
      <c r="D57" s="47">
        <v>14000</v>
      </c>
      <c r="E57" s="47">
        <v>0</v>
      </c>
      <c r="F57" s="47">
        <v>0</v>
      </c>
      <c r="G57" s="60">
        <v>14000</v>
      </c>
    </row>
    <row r="58" hidden="1" spans="1:7">
      <c r="A58" s="45">
        <v>2307020155</v>
      </c>
      <c r="B58" s="45">
        <v>10</v>
      </c>
      <c r="C58" s="46" t="s">
        <v>1006</v>
      </c>
      <c r="D58" s="47">
        <v>0</v>
      </c>
      <c r="E58" s="47">
        <v>0</v>
      </c>
      <c r="F58" s="47">
        <v>0</v>
      </c>
      <c r="G58" s="60">
        <v>0</v>
      </c>
    </row>
    <row r="59" hidden="1" spans="1:7">
      <c r="A59" s="45">
        <v>2307020156</v>
      </c>
      <c r="B59" s="45">
        <v>10</v>
      </c>
      <c r="C59" s="46" t="s">
        <v>1007</v>
      </c>
      <c r="D59" s="47">
        <v>0</v>
      </c>
      <c r="E59" s="47">
        <v>0</v>
      </c>
      <c r="F59" s="47">
        <v>0</v>
      </c>
      <c r="G59" s="60">
        <v>0</v>
      </c>
    </row>
    <row r="60" hidden="1" spans="1:7">
      <c r="A60" s="45">
        <v>2307020157</v>
      </c>
      <c r="B60" s="45">
        <v>10</v>
      </c>
      <c r="C60" s="46" t="s">
        <v>1008</v>
      </c>
      <c r="D60" s="47">
        <v>8000</v>
      </c>
      <c r="E60" s="47">
        <v>0</v>
      </c>
      <c r="F60" s="47">
        <v>0</v>
      </c>
      <c r="G60" s="60">
        <v>8000</v>
      </c>
    </row>
    <row r="61" hidden="1" spans="1:7">
      <c r="A61" s="45">
        <v>2307020158</v>
      </c>
      <c r="B61" s="45">
        <v>10</v>
      </c>
      <c r="C61" s="46" t="s">
        <v>1009</v>
      </c>
      <c r="D61" s="47">
        <v>1760</v>
      </c>
      <c r="E61" s="47">
        <v>0</v>
      </c>
      <c r="F61" s="47">
        <v>0</v>
      </c>
      <c r="G61" s="60">
        <v>1760</v>
      </c>
    </row>
    <row r="62" hidden="1" spans="1:7">
      <c r="A62" s="45">
        <v>2307020159</v>
      </c>
      <c r="B62" s="45">
        <v>10</v>
      </c>
      <c r="C62" s="46" t="s">
        <v>1010</v>
      </c>
      <c r="D62" s="47">
        <v>1716</v>
      </c>
      <c r="E62" s="47">
        <v>0</v>
      </c>
      <c r="F62" s="47">
        <v>0</v>
      </c>
      <c r="G62" s="60">
        <v>1716</v>
      </c>
    </row>
    <row r="63" hidden="1" spans="1:7">
      <c r="A63" s="45">
        <v>2307020160</v>
      </c>
      <c r="B63" s="45">
        <v>10</v>
      </c>
      <c r="C63" s="46" t="s">
        <v>1011</v>
      </c>
      <c r="D63" s="47">
        <v>1732</v>
      </c>
      <c r="E63" s="47">
        <v>0</v>
      </c>
      <c r="F63" s="47">
        <v>0</v>
      </c>
      <c r="G63" s="60">
        <v>1732</v>
      </c>
    </row>
    <row r="64" hidden="1" spans="1:7">
      <c r="A64" s="45">
        <v>2307020161</v>
      </c>
      <c r="B64" s="45">
        <v>10</v>
      </c>
      <c r="C64" s="46" t="s">
        <v>1012</v>
      </c>
      <c r="D64" s="47">
        <v>3200</v>
      </c>
      <c r="E64" s="47">
        <v>0</v>
      </c>
      <c r="F64" s="47">
        <v>0</v>
      </c>
      <c r="G64" s="60">
        <v>3200</v>
      </c>
    </row>
    <row r="65" hidden="1" spans="1:7">
      <c r="A65" s="45">
        <v>2307020162</v>
      </c>
      <c r="B65" s="45">
        <v>10</v>
      </c>
      <c r="C65" s="46" t="s">
        <v>1013</v>
      </c>
      <c r="D65" s="47">
        <v>500</v>
      </c>
      <c r="E65" s="47">
        <v>0</v>
      </c>
      <c r="F65" s="47">
        <v>0</v>
      </c>
      <c r="G65" s="60">
        <v>500</v>
      </c>
    </row>
    <row r="66" hidden="1" spans="1:7">
      <c r="A66" s="45">
        <v>2307020163</v>
      </c>
      <c r="B66" s="45">
        <v>10</v>
      </c>
      <c r="C66" s="46" t="s">
        <v>1014</v>
      </c>
      <c r="D66" s="47">
        <v>1000</v>
      </c>
      <c r="E66" s="47">
        <v>0</v>
      </c>
      <c r="F66" s="47">
        <v>0</v>
      </c>
      <c r="G66" s="60">
        <v>1000</v>
      </c>
    </row>
    <row r="67" hidden="1" spans="1:7">
      <c r="A67" s="45">
        <v>2307020164</v>
      </c>
      <c r="B67" s="45">
        <v>10</v>
      </c>
      <c r="C67" s="46" t="s">
        <v>1015</v>
      </c>
      <c r="D67" s="47">
        <v>0</v>
      </c>
      <c r="E67" s="47">
        <v>0</v>
      </c>
      <c r="F67" s="47">
        <v>0</v>
      </c>
      <c r="G67" s="60">
        <v>0</v>
      </c>
    </row>
    <row r="68" hidden="1" spans="1:7">
      <c r="A68" s="45">
        <v>2307020165</v>
      </c>
      <c r="B68" s="45">
        <v>10</v>
      </c>
      <c r="C68" s="46" t="s">
        <v>1016</v>
      </c>
      <c r="D68" s="47">
        <v>0</v>
      </c>
      <c r="E68" s="47">
        <v>0</v>
      </c>
      <c r="F68" s="47">
        <v>0</v>
      </c>
      <c r="G68" s="60">
        <v>0</v>
      </c>
    </row>
    <row r="69" hidden="1" spans="1:7">
      <c r="A69" s="45">
        <v>2307020166</v>
      </c>
      <c r="B69" s="45">
        <v>10</v>
      </c>
      <c r="C69" s="46" t="s">
        <v>1017</v>
      </c>
      <c r="D69" s="47">
        <v>3000</v>
      </c>
      <c r="E69" s="47">
        <v>0</v>
      </c>
      <c r="F69" s="47">
        <v>0</v>
      </c>
      <c r="G69" s="60">
        <v>3000</v>
      </c>
    </row>
    <row r="70" hidden="1" spans="1:7">
      <c r="A70" s="45">
        <v>2307020167</v>
      </c>
      <c r="B70" s="45">
        <v>10</v>
      </c>
      <c r="C70" s="46" t="s">
        <v>1018</v>
      </c>
      <c r="D70" s="47">
        <v>0</v>
      </c>
      <c r="E70" s="47">
        <v>0</v>
      </c>
      <c r="F70" s="47">
        <v>0</v>
      </c>
      <c r="G70" s="60">
        <v>0</v>
      </c>
    </row>
    <row r="71" hidden="1" spans="1:7">
      <c r="A71" s="45">
        <v>2307020168</v>
      </c>
      <c r="B71" s="45">
        <v>10</v>
      </c>
      <c r="C71" s="46" t="s">
        <v>1019</v>
      </c>
      <c r="D71" s="47">
        <v>5600</v>
      </c>
      <c r="E71" s="47">
        <v>5600</v>
      </c>
      <c r="F71" s="47">
        <v>0</v>
      </c>
      <c r="G71" s="60">
        <v>0</v>
      </c>
    </row>
    <row r="72" hidden="1" spans="1:8">
      <c r="A72" s="45">
        <v>2307020169</v>
      </c>
      <c r="B72" s="45">
        <v>10</v>
      </c>
      <c r="C72" s="46" t="s">
        <v>1020</v>
      </c>
      <c r="D72" s="47">
        <v>1600</v>
      </c>
      <c r="E72" s="47">
        <v>0</v>
      </c>
      <c r="F72" s="47">
        <v>0</v>
      </c>
      <c r="G72" s="60">
        <v>1600</v>
      </c>
      <c r="H72" t="s">
        <v>950</v>
      </c>
    </row>
    <row r="73" hidden="1" spans="1:7">
      <c r="A73" s="45">
        <v>2307020170</v>
      </c>
      <c r="B73" s="45">
        <v>10</v>
      </c>
      <c r="C73" s="46" t="s">
        <v>1021</v>
      </c>
      <c r="D73" s="47">
        <v>2800</v>
      </c>
      <c r="E73" s="47">
        <v>0</v>
      </c>
      <c r="F73" s="47">
        <v>0</v>
      </c>
      <c r="G73" s="60">
        <v>2800</v>
      </c>
    </row>
    <row r="74" hidden="1" spans="1:7">
      <c r="A74" s="45">
        <v>2307020171</v>
      </c>
      <c r="B74" s="45">
        <v>10</v>
      </c>
      <c r="C74" s="46" t="s">
        <v>1022</v>
      </c>
      <c r="D74" s="47">
        <v>2400</v>
      </c>
      <c r="E74" s="47">
        <v>0</v>
      </c>
      <c r="F74" s="47">
        <v>0</v>
      </c>
      <c r="G74" s="60">
        <v>2400</v>
      </c>
    </row>
    <row r="75" hidden="1" spans="1:7">
      <c r="A75" s="45">
        <v>2307020172</v>
      </c>
      <c r="B75" s="45">
        <v>10</v>
      </c>
      <c r="C75" s="46" t="s">
        <v>1023</v>
      </c>
      <c r="D75" s="47">
        <v>0</v>
      </c>
      <c r="E75" s="47">
        <v>0</v>
      </c>
      <c r="F75" s="47">
        <v>0</v>
      </c>
      <c r="G75" s="60">
        <v>0</v>
      </c>
    </row>
    <row r="76" hidden="1" spans="1:7">
      <c r="A76" s="45">
        <v>2307020173</v>
      </c>
      <c r="B76" s="45">
        <v>10</v>
      </c>
      <c r="C76" s="46" t="s">
        <v>1024</v>
      </c>
      <c r="D76" s="47">
        <v>0</v>
      </c>
      <c r="E76" s="47">
        <v>0</v>
      </c>
      <c r="F76" s="47">
        <v>0</v>
      </c>
      <c r="G76" s="60">
        <v>0</v>
      </c>
    </row>
    <row r="77" hidden="1" spans="1:7">
      <c r="A77" s="45">
        <v>2307020174</v>
      </c>
      <c r="B77" s="45">
        <v>10</v>
      </c>
      <c r="C77" s="46" t="s">
        <v>1025</v>
      </c>
      <c r="D77" s="47">
        <v>2400</v>
      </c>
      <c r="E77" s="47">
        <v>0</v>
      </c>
      <c r="F77" s="47">
        <v>0</v>
      </c>
      <c r="G77" s="60">
        <v>2400</v>
      </c>
    </row>
    <row r="78" spans="1:7">
      <c r="A78" s="45">
        <v>2307020175</v>
      </c>
      <c r="B78" s="45">
        <v>10</v>
      </c>
      <c r="C78" s="46" t="s">
        <v>1026</v>
      </c>
      <c r="D78" s="47">
        <v>0</v>
      </c>
      <c r="E78" s="47">
        <v>0</v>
      </c>
      <c r="F78" s="47">
        <v>0</v>
      </c>
      <c r="G78" s="60">
        <v>0</v>
      </c>
    </row>
    <row r="79" hidden="1" spans="1:7">
      <c r="A79" s="45">
        <v>2307020176</v>
      </c>
      <c r="B79" s="45">
        <v>10</v>
      </c>
      <c r="C79" s="46" t="s">
        <v>1027</v>
      </c>
      <c r="D79" s="47">
        <v>0</v>
      </c>
      <c r="E79" s="47">
        <v>0</v>
      </c>
      <c r="F79" s="47">
        <v>0</v>
      </c>
      <c r="G79" s="60">
        <v>0</v>
      </c>
    </row>
    <row r="80" hidden="1" spans="1:7">
      <c r="A80" s="45">
        <v>2307020177</v>
      </c>
      <c r="B80" s="45">
        <v>10</v>
      </c>
      <c r="C80" s="46" t="s">
        <v>1028</v>
      </c>
      <c r="D80" s="47">
        <v>3600</v>
      </c>
      <c r="E80" s="47">
        <v>0</v>
      </c>
      <c r="F80" s="47">
        <v>0</v>
      </c>
      <c r="G80" s="60">
        <v>3600</v>
      </c>
    </row>
    <row r="81" hidden="1" spans="1:8">
      <c r="A81" s="45">
        <v>2307020178</v>
      </c>
      <c r="B81" s="45">
        <v>10</v>
      </c>
      <c r="C81" s="46" t="s">
        <v>1029</v>
      </c>
      <c r="D81" s="47">
        <v>4800</v>
      </c>
      <c r="E81" s="47">
        <v>0</v>
      </c>
      <c r="F81" s="47">
        <v>0</v>
      </c>
      <c r="G81" s="60">
        <v>4800</v>
      </c>
      <c r="H81" s="57" t="s">
        <v>950</v>
      </c>
    </row>
    <row r="82" hidden="1" spans="1:7">
      <c r="A82" s="45">
        <v>2307020179</v>
      </c>
      <c r="B82" s="45">
        <v>10</v>
      </c>
      <c r="C82" s="46" t="s">
        <v>1030</v>
      </c>
      <c r="D82" s="47">
        <v>3332</v>
      </c>
      <c r="E82" s="47">
        <v>0</v>
      </c>
      <c r="F82" s="47">
        <v>0</v>
      </c>
      <c r="G82" s="60">
        <v>3332</v>
      </c>
    </row>
    <row r="83" hidden="1" spans="1:7">
      <c r="A83" s="45">
        <v>2307020180</v>
      </c>
      <c r="B83" s="45">
        <v>10</v>
      </c>
      <c r="C83" s="46" t="s">
        <v>1031</v>
      </c>
      <c r="D83" s="47">
        <v>2000</v>
      </c>
      <c r="E83" s="47">
        <v>0</v>
      </c>
      <c r="F83" s="47">
        <v>0</v>
      </c>
      <c r="G83" s="60">
        <v>2000</v>
      </c>
    </row>
    <row r="84" hidden="1" spans="1:7">
      <c r="A84" s="45">
        <v>2307020181</v>
      </c>
      <c r="B84" s="45">
        <v>10</v>
      </c>
      <c r="C84" s="46" t="s">
        <v>1032</v>
      </c>
      <c r="D84" s="47">
        <v>2800</v>
      </c>
      <c r="E84" s="47">
        <v>2800</v>
      </c>
      <c r="F84" s="47">
        <v>0</v>
      </c>
      <c r="G84" s="60">
        <v>0</v>
      </c>
    </row>
    <row r="85" hidden="1" spans="1:8">
      <c r="A85" s="45">
        <v>2307020182</v>
      </c>
      <c r="B85" s="45">
        <v>10</v>
      </c>
      <c r="C85" s="46" t="s">
        <v>1033</v>
      </c>
      <c r="D85" s="47">
        <v>4800</v>
      </c>
      <c r="E85" s="47">
        <v>0</v>
      </c>
      <c r="F85" s="47">
        <v>0</v>
      </c>
      <c r="G85" s="60">
        <v>4800</v>
      </c>
      <c r="H85" s="57" t="s">
        <v>950</v>
      </c>
    </row>
    <row r="86" hidden="1" spans="1:8">
      <c r="A86" s="45">
        <v>2307020183</v>
      </c>
      <c r="B86" s="45">
        <v>10</v>
      </c>
      <c r="C86" s="46" t="s">
        <v>1034</v>
      </c>
      <c r="D86" s="47">
        <v>8000</v>
      </c>
      <c r="E86" s="47">
        <v>0</v>
      </c>
      <c r="F86" s="47">
        <v>0</v>
      </c>
      <c r="G86" s="60">
        <v>8000</v>
      </c>
      <c r="H86" s="57" t="s">
        <v>950</v>
      </c>
    </row>
    <row r="87" hidden="1" spans="1:7">
      <c r="A87" s="45">
        <v>2307020184</v>
      </c>
      <c r="B87" s="45">
        <v>10</v>
      </c>
      <c r="C87" s="46" t="s">
        <v>1035</v>
      </c>
      <c r="D87" s="47">
        <v>2000</v>
      </c>
      <c r="E87" s="47">
        <v>0</v>
      </c>
      <c r="F87" s="47">
        <v>0</v>
      </c>
      <c r="G87" s="60">
        <v>2000</v>
      </c>
    </row>
    <row r="88" hidden="1" spans="1:7">
      <c r="A88" s="45">
        <v>2307020185</v>
      </c>
      <c r="B88" s="45">
        <v>10</v>
      </c>
      <c r="C88" s="46" t="s">
        <v>1036</v>
      </c>
      <c r="D88" s="47">
        <v>1666</v>
      </c>
      <c r="E88" s="47">
        <v>0</v>
      </c>
      <c r="F88" s="47">
        <v>0</v>
      </c>
      <c r="G88" s="60">
        <v>1666</v>
      </c>
    </row>
    <row r="89" hidden="1" spans="1:7">
      <c r="A89" s="45">
        <v>2307020186</v>
      </c>
      <c r="B89" s="45">
        <v>10</v>
      </c>
      <c r="C89" s="46" t="s">
        <v>1037</v>
      </c>
      <c r="D89" s="47">
        <v>0</v>
      </c>
      <c r="E89" s="47">
        <v>0</v>
      </c>
      <c r="F89" s="47">
        <v>0</v>
      </c>
      <c r="G89" s="60">
        <v>0</v>
      </c>
    </row>
    <row r="90" hidden="1" spans="1:7">
      <c r="A90" s="45">
        <v>2307020187</v>
      </c>
      <c r="B90" s="45">
        <v>10</v>
      </c>
      <c r="C90" s="46" t="s">
        <v>1038</v>
      </c>
      <c r="D90" s="47">
        <v>0</v>
      </c>
      <c r="E90" s="47">
        <v>0</v>
      </c>
      <c r="F90" s="47">
        <v>0</v>
      </c>
      <c r="G90" s="60">
        <v>0</v>
      </c>
    </row>
    <row r="91" hidden="1" spans="1:7">
      <c r="A91" s="45">
        <v>2307020188</v>
      </c>
      <c r="B91" s="45">
        <v>10</v>
      </c>
      <c r="C91" s="46" t="s">
        <v>1039</v>
      </c>
      <c r="D91" s="47">
        <v>0</v>
      </c>
      <c r="E91" s="47">
        <v>0</v>
      </c>
      <c r="F91" s="47">
        <v>0</v>
      </c>
      <c r="G91" s="60">
        <v>0</v>
      </c>
    </row>
    <row r="92" hidden="1" spans="1:7">
      <c r="A92" s="45">
        <v>2307020189</v>
      </c>
      <c r="B92" s="45">
        <v>10</v>
      </c>
      <c r="C92" s="46" t="s">
        <v>1040</v>
      </c>
      <c r="D92" s="47">
        <v>0</v>
      </c>
      <c r="E92" s="47">
        <v>0</v>
      </c>
      <c r="F92" s="47">
        <v>0</v>
      </c>
      <c r="G92" s="60">
        <v>0</v>
      </c>
    </row>
    <row r="93" hidden="1" spans="1:7">
      <c r="A93" s="45">
        <v>2307020190</v>
      </c>
      <c r="B93" s="45">
        <v>10</v>
      </c>
      <c r="C93" s="46" t="s">
        <v>1041</v>
      </c>
      <c r="D93" s="47">
        <v>4800</v>
      </c>
      <c r="E93" s="47">
        <v>4800</v>
      </c>
      <c r="F93" s="47">
        <v>0</v>
      </c>
      <c r="G93" s="60">
        <v>0</v>
      </c>
    </row>
    <row r="94" hidden="1" spans="1:7">
      <c r="A94" s="45">
        <v>2307020191</v>
      </c>
      <c r="B94" s="45">
        <v>10</v>
      </c>
      <c r="C94" s="46" t="s">
        <v>1042</v>
      </c>
      <c r="D94" s="47">
        <v>0</v>
      </c>
      <c r="E94" s="47">
        <v>0</v>
      </c>
      <c r="F94" s="47">
        <v>0</v>
      </c>
      <c r="G94" s="60">
        <v>0</v>
      </c>
    </row>
    <row r="95" hidden="1" spans="1:7">
      <c r="A95" s="45">
        <v>2307020192</v>
      </c>
      <c r="B95" s="45">
        <v>10</v>
      </c>
      <c r="C95" s="46" t="s">
        <v>1043</v>
      </c>
      <c r="D95" s="47">
        <v>0</v>
      </c>
      <c r="E95" s="47">
        <v>0</v>
      </c>
      <c r="F95" s="47">
        <v>0</v>
      </c>
      <c r="G95" s="60">
        <v>0</v>
      </c>
    </row>
    <row r="96" hidden="1" spans="1:8">
      <c r="A96" s="45">
        <v>2307020193</v>
      </c>
      <c r="B96" s="45">
        <v>10</v>
      </c>
      <c r="C96" s="46" t="s">
        <v>1044</v>
      </c>
      <c r="D96" s="47">
        <v>130000</v>
      </c>
      <c r="E96" s="47">
        <v>0</v>
      </c>
      <c r="F96" s="47">
        <v>0</v>
      </c>
      <c r="G96" s="60">
        <v>130000</v>
      </c>
      <c r="H96" s="57" t="s">
        <v>950</v>
      </c>
    </row>
    <row r="97" hidden="1" spans="1:7">
      <c r="A97" s="45">
        <v>2307020194</v>
      </c>
      <c r="B97" s="45">
        <v>10</v>
      </c>
      <c r="C97" s="46" t="s">
        <v>1045</v>
      </c>
      <c r="D97" s="47">
        <v>0</v>
      </c>
      <c r="E97" s="47">
        <v>0</v>
      </c>
      <c r="F97" s="47">
        <v>0</v>
      </c>
      <c r="G97" s="60">
        <v>0</v>
      </c>
    </row>
    <row r="98" hidden="1" spans="1:7">
      <c r="A98" s="45">
        <v>2307020195</v>
      </c>
      <c r="B98" s="45">
        <v>10</v>
      </c>
      <c r="C98" s="46" t="s">
        <v>1046</v>
      </c>
      <c r="D98" s="47">
        <v>400000</v>
      </c>
      <c r="E98" s="47">
        <v>0</v>
      </c>
      <c r="F98" s="47">
        <v>0</v>
      </c>
      <c r="G98" s="60">
        <v>400000</v>
      </c>
    </row>
    <row r="99" hidden="1" spans="1:7">
      <c r="A99" s="45">
        <v>2307020196</v>
      </c>
      <c r="B99" s="45">
        <v>10</v>
      </c>
      <c r="C99" s="46" t="s">
        <v>1047</v>
      </c>
      <c r="D99" s="47">
        <v>1650</v>
      </c>
      <c r="E99" s="47">
        <v>0</v>
      </c>
      <c r="F99" s="47">
        <v>0</v>
      </c>
      <c r="G99" s="60">
        <v>1650</v>
      </c>
    </row>
    <row r="100" hidden="1" spans="1:7">
      <c r="A100" s="45">
        <v>2307020197</v>
      </c>
      <c r="B100" s="45">
        <v>10</v>
      </c>
      <c r="C100" s="46" t="s">
        <v>1048</v>
      </c>
      <c r="D100" s="47">
        <v>0</v>
      </c>
      <c r="E100" s="47">
        <v>0</v>
      </c>
      <c r="F100" s="47">
        <v>0</v>
      </c>
      <c r="G100" s="60">
        <v>0</v>
      </c>
    </row>
    <row r="101" hidden="1" spans="1:7">
      <c r="A101" s="45">
        <v>2307020198</v>
      </c>
      <c r="B101" s="45">
        <v>10</v>
      </c>
      <c r="C101" s="46" t="s">
        <v>1049</v>
      </c>
      <c r="D101" s="47">
        <v>0</v>
      </c>
      <c r="E101" s="47">
        <v>0</v>
      </c>
      <c r="F101" s="47">
        <v>0</v>
      </c>
      <c r="G101" s="60">
        <v>0</v>
      </c>
    </row>
    <row r="102" hidden="1" spans="1:7">
      <c r="A102" s="45">
        <v>2307020199</v>
      </c>
      <c r="B102" s="45">
        <v>10</v>
      </c>
      <c r="C102" s="46" t="s">
        <v>1050</v>
      </c>
      <c r="D102" s="47">
        <v>0</v>
      </c>
      <c r="E102" s="47">
        <v>0</v>
      </c>
      <c r="F102" s="47">
        <v>0</v>
      </c>
      <c r="G102" s="60">
        <v>0</v>
      </c>
    </row>
    <row r="103" hidden="1" spans="1:7">
      <c r="A103" s="45">
        <v>2307020201</v>
      </c>
      <c r="B103" s="45">
        <v>10</v>
      </c>
      <c r="C103" s="46" t="s">
        <v>1051</v>
      </c>
      <c r="D103" s="47">
        <v>2880</v>
      </c>
      <c r="E103" s="47">
        <v>0</v>
      </c>
      <c r="F103" s="47">
        <v>0</v>
      </c>
      <c r="G103" s="60">
        <v>2880</v>
      </c>
    </row>
    <row r="104" hidden="1" spans="1:7">
      <c r="A104" s="45">
        <v>2307020202</v>
      </c>
      <c r="B104" s="45">
        <v>10</v>
      </c>
      <c r="C104" s="46" t="s">
        <v>1052</v>
      </c>
      <c r="D104" s="47">
        <v>2400</v>
      </c>
      <c r="E104" s="47">
        <v>0</v>
      </c>
      <c r="F104" s="47">
        <v>0</v>
      </c>
      <c r="G104" s="60">
        <v>2400</v>
      </c>
    </row>
    <row r="105" hidden="1" spans="1:7">
      <c r="A105" s="45">
        <v>2307020203</v>
      </c>
      <c r="B105" s="45">
        <v>10</v>
      </c>
      <c r="C105" s="46" t="s">
        <v>1053</v>
      </c>
      <c r="D105" s="47">
        <v>0</v>
      </c>
      <c r="E105" s="47">
        <v>0</v>
      </c>
      <c r="F105" s="47">
        <v>0</v>
      </c>
      <c r="G105" s="60">
        <v>0</v>
      </c>
    </row>
    <row r="106" hidden="1" spans="1:8">
      <c r="A106" s="45">
        <v>2307020204</v>
      </c>
      <c r="B106" s="45">
        <v>10</v>
      </c>
      <c r="C106" s="46" t="s">
        <v>314</v>
      </c>
      <c r="D106" s="47">
        <v>12000</v>
      </c>
      <c r="E106" s="47">
        <v>12000</v>
      </c>
      <c r="F106" s="47">
        <v>12000</v>
      </c>
      <c r="G106" s="60">
        <v>12000</v>
      </c>
      <c r="H106" t="s">
        <v>950</v>
      </c>
    </row>
    <row r="107" hidden="1" spans="1:8">
      <c r="A107" s="45">
        <v>2307020205</v>
      </c>
      <c r="B107" s="45">
        <v>10</v>
      </c>
      <c r="C107" s="46" t="s">
        <v>313</v>
      </c>
      <c r="D107" s="47">
        <v>4320</v>
      </c>
      <c r="E107" s="47">
        <v>4320</v>
      </c>
      <c r="F107" s="47">
        <v>4320</v>
      </c>
      <c r="G107" s="60">
        <v>4320</v>
      </c>
      <c r="H107" t="s">
        <v>950</v>
      </c>
    </row>
    <row r="108" hidden="1" spans="1:8">
      <c r="A108" s="45">
        <v>2307020206</v>
      </c>
      <c r="B108" s="45">
        <v>10</v>
      </c>
      <c r="C108" s="46" t="s">
        <v>1054</v>
      </c>
      <c r="D108" s="47">
        <v>9200</v>
      </c>
      <c r="E108" s="47">
        <v>9200</v>
      </c>
      <c r="F108" s="47">
        <v>9200</v>
      </c>
      <c r="G108" s="60">
        <v>9200</v>
      </c>
      <c r="H108" t="s">
        <v>950</v>
      </c>
    </row>
    <row r="109" hidden="1" spans="1:8">
      <c r="A109" s="45">
        <v>2307020207</v>
      </c>
      <c r="B109" s="45">
        <v>10</v>
      </c>
      <c r="C109" s="46" t="s">
        <v>1055</v>
      </c>
      <c r="D109" s="47">
        <v>8060</v>
      </c>
      <c r="E109" s="47">
        <v>8060</v>
      </c>
      <c r="F109" s="47">
        <v>8060</v>
      </c>
      <c r="G109" s="60">
        <v>8060</v>
      </c>
      <c r="H109" t="s">
        <v>950</v>
      </c>
    </row>
    <row r="110" hidden="1" spans="1:8">
      <c r="A110" s="45">
        <v>2307020208</v>
      </c>
      <c r="B110" s="45">
        <v>10</v>
      </c>
      <c r="C110" s="46" t="s">
        <v>1056</v>
      </c>
      <c r="D110" s="47">
        <v>4320</v>
      </c>
      <c r="E110" s="47">
        <v>0</v>
      </c>
      <c r="F110" s="47">
        <v>0</v>
      </c>
      <c r="G110" s="60">
        <v>4320</v>
      </c>
      <c r="H110" t="s">
        <v>950</v>
      </c>
    </row>
    <row r="111" hidden="1" spans="1:7">
      <c r="A111" s="45">
        <v>2307020209</v>
      </c>
      <c r="B111" s="45">
        <v>10</v>
      </c>
      <c r="C111" s="46" t="s">
        <v>1057</v>
      </c>
      <c r="D111" s="47">
        <v>1440</v>
      </c>
      <c r="E111" s="47">
        <v>0</v>
      </c>
      <c r="F111" s="47">
        <v>0</v>
      </c>
      <c r="G111" s="60">
        <v>1440</v>
      </c>
    </row>
    <row r="112" hidden="1" spans="1:7">
      <c r="A112" s="45">
        <v>2307020210</v>
      </c>
      <c r="B112" s="45">
        <v>10</v>
      </c>
      <c r="C112" s="46" t="s">
        <v>1058</v>
      </c>
      <c r="D112" s="47">
        <v>2800</v>
      </c>
      <c r="E112" s="47">
        <v>0</v>
      </c>
      <c r="F112" s="47">
        <v>0</v>
      </c>
      <c r="G112" s="60">
        <v>2800</v>
      </c>
    </row>
    <row r="113" hidden="1" spans="1:7">
      <c r="A113" s="45">
        <v>2307020211</v>
      </c>
      <c r="B113" s="45">
        <v>10</v>
      </c>
      <c r="C113" s="46" t="s">
        <v>1059</v>
      </c>
      <c r="D113" s="47">
        <v>0</v>
      </c>
      <c r="E113" s="47">
        <v>0</v>
      </c>
      <c r="F113" s="47">
        <v>0</v>
      </c>
      <c r="G113" s="60">
        <v>0</v>
      </c>
    </row>
    <row r="114" hidden="1" spans="1:7">
      <c r="A114" s="45">
        <v>2307020212</v>
      </c>
      <c r="B114" s="45">
        <v>10</v>
      </c>
      <c r="C114" s="46" t="s">
        <v>1060</v>
      </c>
      <c r="D114" s="47">
        <v>0</v>
      </c>
      <c r="E114" s="47">
        <v>0</v>
      </c>
      <c r="F114" s="47">
        <v>0</v>
      </c>
      <c r="G114" s="60">
        <v>0</v>
      </c>
    </row>
    <row r="115" hidden="1" spans="1:7">
      <c r="A115" s="45">
        <v>2307020213</v>
      </c>
      <c r="B115" s="45">
        <v>10</v>
      </c>
      <c r="C115" s="46" t="s">
        <v>1061</v>
      </c>
      <c r="D115" s="47">
        <v>2000</v>
      </c>
      <c r="E115" s="47">
        <v>0</v>
      </c>
      <c r="F115" s="47">
        <v>0</v>
      </c>
      <c r="G115" s="60">
        <v>2000</v>
      </c>
    </row>
    <row r="116" hidden="1" spans="1:7">
      <c r="A116" s="45">
        <v>2307020214</v>
      </c>
      <c r="B116" s="45">
        <v>10</v>
      </c>
      <c r="C116" s="46" t="s">
        <v>1062</v>
      </c>
      <c r="D116" s="47">
        <v>0</v>
      </c>
      <c r="E116" s="47">
        <v>0</v>
      </c>
      <c r="F116" s="47">
        <v>0</v>
      </c>
      <c r="G116" s="60">
        <v>0</v>
      </c>
    </row>
    <row r="117" hidden="1" spans="1:7">
      <c r="A117" s="45">
        <v>2307020215</v>
      </c>
      <c r="B117" s="45">
        <v>10</v>
      </c>
      <c r="C117" s="46" t="s">
        <v>1063</v>
      </c>
      <c r="D117" s="47">
        <v>0</v>
      </c>
      <c r="E117" s="47">
        <v>0</v>
      </c>
      <c r="F117" s="47">
        <v>0</v>
      </c>
      <c r="G117" s="60">
        <v>0</v>
      </c>
    </row>
    <row r="118" hidden="1" spans="1:7">
      <c r="A118" s="45">
        <v>2307020216</v>
      </c>
      <c r="B118" s="45">
        <v>10</v>
      </c>
      <c r="C118" s="46" t="s">
        <v>1064</v>
      </c>
      <c r="D118" s="47">
        <v>0</v>
      </c>
      <c r="E118" s="47">
        <v>0</v>
      </c>
      <c r="F118" s="47">
        <v>0</v>
      </c>
      <c r="G118" s="60">
        <v>0</v>
      </c>
    </row>
    <row r="119" hidden="1" spans="1:7">
      <c r="A119" s="45">
        <v>2307020217</v>
      </c>
      <c r="B119" s="45">
        <v>10</v>
      </c>
      <c r="C119" s="46" t="s">
        <v>1065</v>
      </c>
      <c r="D119" s="47">
        <v>0</v>
      </c>
      <c r="E119" s="47">
        <v>0</v>
      </c>
      <c r="F119" s="47">
        <v>0</v>
      </c>
      <c r="G119" s="60">
        <v>0</v>
      </c>
    </row>
    <row r="120" hidden="1" spans="1:7">
      <c r="A120" s="45">
        <v>2307020218</v>
      </c>
      <c r="B120" s="45">
        <v>10</v>
      </c>
      <c r="C120" s="46" t="s">
        <v>1066</v>
      </c>
      <c r="D120" s="47">
        <v>350</v>
      </c>
      <c r="E120" s="47">
        <v>0</v>
      </c>
      <c r="F120" s="47">
        <v>0</v>
      </c>
      <c r="G120" s="60">
        <v>350</v>
      </c>
    </row>
    <row r="121" hidden="1" spans="1:7">
      <c r="A121" s="45">
        <v>2307020219</v>
      </c>
      <c r="B121" s="45">
        <v>10</v>
      </c>
      <c r="C121" s="46" t="s">
        <v>1067</v>
      </c>
      <c r="D121" s="47">
        <v>0</v>
      </c>
      <c r="E121" s="47">
        <v>0</v>
      </c>
      <c r="F121" s="47">
        <v>0</v>
      </c>
      <c r="G121" s="60">
        <v>0</v>
      </c>
    </row>
    <row r="122" hidden="1" spans="1:7">
      <c r="A122" s="45">
        <v>2307020220</v>
      </c>
      <c r="B122" s="45">
        <v>10</v>
      </c>
      <c r="C122" s="46" t="s">
        <v>1068</v>
      </c>
      <c r="D122" s="47">
        <v>0</v>
      </c>
      <c r="E122" s="47">
        <v>0</v>
      </c>
      <c r="F122" s="47">
        <v>0</v>
      </c>
      <c r="G122" s="60">
        <v>0</v>
      </c>
    </row>
    <row r="123" hidden="1" spans="1:7">
      <c r="A123" s="45">
        <v>2307020221</v>
      </c>
      <c r="B123" s="45">
        <v>10</v>
      </c>
      <c r="C123" s="46" t="s">
        <v>1069</v>
      </c>
      <c r="D123" s="47">
        <v>0</v>
      </c>
      <c r="E123" s="47">
        <v>0</v>
      </c>
      <c r="F123" s="47">
        <v>0</v>
      </c>
      <c r="G123" s="60">
        <v>0</v>
      </c>
    </row>
    <row r="124" hidden="1" spans="1:7">
      <c r="A124" s="45">
        <v>2307020222</v>
      </c>
      <c r="B124" s="45">
        <v>10</v>
      </c>
      <c r="C124" s="46" t="s">
        <v>1070</v>
      </c>
      <c r="D124" s="47">
        <v>0</v>
      </c>
      <c r="E124" s="47">
        <v>0</v>
      </c>
      <c r="F124" s="47">
        <v>0</v>
      </c>
      <c r="G124" s="60">
        <v>0</v>
      </c>
    </row>
    <row r="125" hidden="1" spans="1:7">
      <c r="A125" s="45">
        <v>2307020223</v>
      </c>
      <c r="B125" s="45">
        <v>10</v>
      </c>
      <c r="C125" s="46" t="s">
        <v>1071</v>
      </c>
      <c r="D125" s="47">
        <v>2400</v>
      </c>
      <c r="E125" s="47">
        <v>0</v>
      </c>
      <c r="F125" s="47">
        <v>0</v>
      </c>
      <c r="G125" s="60">
        <v>2400</v>
      </c>
    </row>
    <row r="126" hidden="1" spans="1:7">
      <c r="A126" s="45">
        <v>2307020224</v>
      </c>
      <c r="B126" s="45">
        <v>10</v>
      </c>
      <c r="C126" s="46" t="s">
        <v>1072</v>
      </c>
      <c r="D126" s="47">
        <v>1200</v>
      </c>
      <c r="E126" s="47">
        <v>0</v>
      </c>
      <c r="F126" s="47">
        <v>0</v>
      </c>
      <c r="G126" s="60">
        <v>1200</v>
      </c>
    </row>
    <row r="127" hidden="1" spans="1:7">
      <c r="A127" s="45">
        <v>2307020225</v>
      </c>
      <c r="B127" s="45">
        <v>10</v>
      </c>
      <c r="C127" s="46" t="s">
        <v>1073</v>
      </c>
      <c r="D127" s="47">
        <v>0</v>
      </c>
      <c r="E127" s="47">
        <v>0</v>
      </c>
      <c r="F127" s="47">
        <v>0</v>
      </c>
      <c r="G127" s="60">
        <v>0</v>
      </c>
    </row>
    <row r="128" hidden="1" spans="1:7">
      <c r="A128" s="45">
        <v>2307020226</v>
      </c>
      <c r="B128" s="45">
        <v>10</v>
      </c>
      <c r="C128" s="46" t="s">
        <v>1074</v>
      </c>
      <c r="D128" s="47">
        <v>0</v>
      </c>
      <c r="E128" s="47">
        <v>0</v>
      </c>
      <c r="F128" s="47">
        <v>0</v>
      </c>
      <c r="G128" s="60">
        <v>0</v>
      </c>
    </row>
    <row r="129" hidden="1" spans="1:7">
      <c r="A129" s="45">
        <v>2307020227</v>
      </c>
      <c r="B129" s="45">
        <v>10</v>
      </c>
      <c r="C129" s="46" t="s">
        <v>1075</v>
      </c>
      <c r="D129" s="47">
        <v>2400</v>
      </c>
      <c r="E129" s="47">
        <v>2400</v>
      </c>
      <c r="F129" s="47">
        <v>0</v>
      </c>
      <c r="G129" s="60">
        <v>0</v>
      </c>
    </row>
    <row r="130" hidden="1" spans="1:7">
      <c r="A130" s="45">
        <v>2307020228</v>
      </c>
      <c r="B130" s="45">
        <v>10</v>
      </c>
      <c r="C130" s="46" t="s">
        <v>1076</v>
      </c>
      <c r="D130" s="47">
        <v>0</v>
      </c>
      <c r="E130" s="47">
        <v>0</v>
      </c>
      <c r="F130" s="47">
        <v>0</v>
      </c>
      <c r="G130" s="60">
        <v>0</v>
      </c>
    </row>
    <row r="131" hidden="1" spans="1:7">
      <c r="A131" s="45">
        <v>2307020229</v>
      </c>
      <c r="B131" s="45">
        <v>10</v>
      </c>
      <c r="C131" s="46" t="s">
        <v>1077</v>
      </c>
      <c r="D131" s="47">
        <v>0</v>
      </c>
      <c r="E131" s="47">
        <v>0</v>
      </c>
      <c r="F131" s="47">
        <v>0</v>
      </c>
      <c r="G131" s="60">
        <v>0</v>
      </c>
    </row>
    <row r="132" hidden="1" spans="1:7">
      <c r="A132" s="45">
        <v>2307020230</v>
      </c>
      <c r="B132" s="45">
        <v>10</v>
      </c>
      <c r="C132" s="46" t="s">
        <v>1078</v>
      </c>
      <c r="D132" s="47">
        <v>0</v>
      </c>
      <c r="E132" s="47">
        <v>0</v>
      </c>
      <c r="F132" s="47">
        <v>0</v>
      </c>
      <c r="G132" s="60">
        <v>0</v>
      </c>
    </row>
    <row r="133" hidden="1" spans="1:7">
      <c r="A133" s="45">
        <v>2307020231</v>
      </c>
      <c r="B133" s="45">
        <v>10</v>
      </c>
      <c r="C133" s="46" t="s">
        <v>1079</v>
      </c>
      <c r="D133" s="47">
        <v>0</v>
      </c>
      <c r="E133" s="47">
        <v>0</v>
      </c>
      <c r="F133" s="47">
        <v>0</v>
      </c>
      <c r="G133" s="60">
        <v>0</v>
      </c>
    </row>
    <row r="134" hidden="1" spans="1:7">
      <c r="A134" s="45">
        <v>2307020232</v>
      </c>
      <c r="B134" s="45">
        <v>10</v>
      </c>
      <c r="C134" s="46" t="s">
        <v>1080</v>
      </c>
      <c r="D134" s="47">
        <v>0</v>
      </c>
      <c r="E134" s="47">
        <v>0</v>
      </c>
      <c r="F134" s="47">
        <v>0</v>
      </c>
      <c r="G134" s="60">
        <v>0</v>
      </c>
    </row>
    <row r="135" hidden="1" spans="1:7">
      <c r="A135" s="45">
        <v>2307020233</v>
      </c>
      <c r="B135" s="45">
        <v>10</v>
      </c>
      <c r="C135" s="46" t="s">
        <v>1081</v>
      </c>
      <c r="D135" s="47">
        <v>2400</v>
      </c>
      <c r="E135" s="47">
        <v>2400</v>
      </c>
      <c r="F135" s="47">
        <v>0</v>
      </c>
      <c r="G135" s="60">
        <v>0</v>
      </c>
    </row>
    <row r="136" hidden="1" spans="1:7">
      <c r="A136" s="45">
        <v>2307020234</v>
      </c>
      <c r="B136" s="45">
        <v>10</v>
      </c>
      <c r="C136" s="46" t="s">
        <v>1082</v>
      </c>
      <c r="D136" s="47">
        <v>0</v>
      </c>
      <c r="E136" s="47">
        <v>0</v>
      </c>
      <c r="F136" s="47">
        <v>0</v>
      </c>
      <c r="G136" s="60">
        <v>0</v>
      </c>
    </row>
    <row r="137" hidden="1" spans="1:7">
      <c r="A137" s="45">
        <v>2307020235</v>
      </c>
      <c r="B137" s="45">
        <v>10</v>
      </c>
      <c r="C137" s="46" t="s">
        <v>1083</v>
      </c>
      <c r="D137" s="47">
        <v>8400</v>
      </c>
      <c r="E137" s="47">
        <v>0</v>
      </c>
      <c r="F137" s="47">
        <v>0</v>
      </c>
      <c r="G137" s="60">
        <v>8400</v>
      </c>
    </row>
    <row r="138" hidden="1" spans="1:7">
      <c r="A138" s="45">
        <v>2307020236</v>
      </c>
      <c r="B138" s="45">
        <v>10</v>
      </c>
      <c r="C138" s="46" t="s">
        <v>1084</v>
      </c>
      <c r="D138" s="47">
        <v>0</v>
      </c>
      <c r="E138" s="47">
        <v>0</v>
      </c>
      <c r="F138" s="47">
        <v>0</v>
      </c>
      <c r="G138" s="60">
        <v>0</v>
      </c>
    </row>
    <row r="139" hidden="1" spans="1:8">
      <c r="A139" s="45">
        <v>2307020237</v>
      </c>
      <c r="B139" s="45">
        <v>10</v>
      </c>
      <c r="C139" s="46" t="s">
        <v>1085</v>
      </c>
      <c r="D139" s="47">
        <v>5600</v>
      </c>
      <c r="E139" s="47">
        <v>0</v>
      </c>
      <c r="F139" s="47">
        <v>0</v>
      </c>
      <c r="G139" s="60">
        <v>5600</v>
      </c>
      <c r="H139" s="57" t="s">
        <v>950</v>
      </c>
    </row>
    <row r="140" hidden="1" spans="1:7">
      <c r="A140" s="45">
        <v>2307020238</v>
      </c>
      <c r="B140" s="45">
        <v>10</v>
      </c>
      <c r="C140" s="46" t="s">
        <v>1086</v>
      </c>
      <c r="D140" s="47">
        <v>0</v>
      </c>
      <c r="E140" s="47">
        <v>0</v>
      </c>
      <c r="F140" s="47">
        <v>0</v>
      </c>
      <c r="G140" s="60">
        <v>0</v>
      </c>
    </row>
    <row r="141" hidden="1" spans="1:7">
      <c r="A141" s="45">
        <v>2307020239</v>
      </c>
      <c r="B141" s="45">
        <v>10</v>
      </c>
      <c r="C141" s="46" t="s">
        <v>1087</v>
      </c>
      <c r="D141" s="47">
        <v>0</v>
      </c>
      <c r="E141" s="47">
        <v>0</v>
      </c>
      <c r="F141" s="47">
        <v>0</v>
      </c>
      <c r="G141" s="60">
        <v>0</v>
      </c>
    </row>
    <row r="142" hidden="1" spans="1:7">
      <c r="A142" s="45">
        <v>2307020240</v>
      </c>
      <c r="B142" s="45">
        <v>10</v>
      </c>
      <c r="C142" s="46" t="s">
        <v>1088</v>
      </c>
      <c r="D142" s="47">
        <v>0</v>
      </c>
      <c r="E142" s="47">
        <v>0</v>
      </c>
      <c r="F142" s="47">
        <v>0</v>
      </c>
      <c r="G142" s="60">
        <v>0</v>
      </c>
    </row>
    <row r="143" hidden="1" spans="1:7">
      <c r="A143" s="45">
        <v>2307020241</v>
      </c>
      <c r="B143" s="45">
        <v>10</v>
      </c>
      <c r="C143" s="46" t="s">
        <v>1089</v>
      </c>
      <c r="D143" s="47">
        <v>0</v>
      </c>
      <c r="E143" s="47">
        <v>0</v>
      </c>
      <c r="F143" s="47">
        <v>0</v>
      </c>
      <c r="G143" s="60">
        <v>0</v>
      </c>
    </row>
    <row r="144" hidden="1" spans="1:7">
      <c r="A144" s="45">
        <v>2307020242</v>
      </c>
      <c r="B144" s="45">
        <v>10</v>
      </c>
      <c r="C144" s="46" t="s">
        <v>1090</v>
      </c>
      <c r="D144" s="47">
        <v>5200</v>
      </c>
      <c r="E144" s="47">
        <v>0</v>
      </c>
      <c r="F144" s="47">
        <v>0</v>
      </c>
      <c r="G144" s="60">
        <v>5200</v>
      </c>
    </row>
    <row r="145" hidden="1" spans="1:7">
      <c r="A145" s="45">
        <v>2307020243</v>
      </c>
      <c r="B145" s="45">
        <v>10</v>
      </c>
      <c r="C145" s="46" t="s">
        <v>1091</v>
      </c>
      <c r="D145" s="47">
        <v>4800</v>
      </c>
      <c r="E145" s="47">
        <v>0</v>
      </c>
      <c r="F145" s="47">
        <v>0</v>
      </c>
      <c r="G145" s="60">
        <v>4800</v>
      </c>
    </row>
    <row r="146" hidden="1" spans="1:7">
      <c r="A146" s="45">
        <v>2307020244</v>
      </c>
      <c r="B146" s="45">
        <v>10</v>
      </c>
      <c r="C146" s="46" t="s">
        <v>1092</v>
      </c>
      <c r="D146" s="47">
        <v>9086.36</v>
      </c>
      <c r="E146" s="47">
        <v>0</v>
      </c>
      <c r="F146" s="47">
        <v>0</v>
      </c>
      <c r="G146" s="60">
        <v>9086.36</v>
      </c>
    </row>
    <row r="147" hidden="1" spans="1:7">
      <c r="A147" s="45">
        <v>2307020301</v>
      </c>
      <c r="B147" s="45">
        <v>10</v>
      </c>
      <c r="C147" s="46" t="s">
        <v>1093</v>
      </c>
      <c r="D147" s="47">
        <v>5000</v>
      </c>
      <c r="E147" s="47">
        <v>0</v>
      </c>
      <c r="F147" s="47">
        <v>0</v>
      </c>
      <c r="G147" s="60">
        <v>5000</v>
      </c>
    </row>
    <row r="148" hidden="1" spans="1:7">
      <c r="A148" s="45">
        <v>2307020302</v>
      </c>
      <c r="B148" s="45">
        <v>10</v>
      </c>
      <c r="C148" s="46" t="s">
        <v>1094</v>
      </c>
      <c r="D148" s="47">
        <v>0</v>
      </c>
      <c r="E148" s="47">
        <v>0</v>
      </c>
      <c r="F148" s="47">
        <v>0</v>
      </c>
      <c r="G148" s="60">
        <v>0</v>
      </c>
    </row>
    <row r="149" hidden="1" spans="1:7">
      <c r="A149" s="45">
        <v>2307020303</v>
      </c>
      <c r="B149" s="45">
        <v>10</v>
      </c>
      <c r="C149" s="46" t="s">
        <v>1095</v>
      </c>
      <c r="D149" s="47">
        <v>0</v>
      </c>
      <c r="E149" s="47">
        <v>0</v>
      </c>
      <c r="F149" s="47">
        <v>0</v>
      </c>
      <c r="G149" s="60">
        <v>0</v>
      </c>
    </row>
    <row r="150" spans="1:7">
      <c r="A150" s="45">
        <v>2307020304</v>
      </c>
      <c r="B150" s="45">
        <v>10</v>
      </c>
      <c r="C150" s="46" t="s">
        <v>1096</v>
      </c>
      <c r="D150" s="47">
        <v>2800</v>
      </c>
      <c r="E150" s="47">
        <v>0</v>
      </c>
      <c r="F150" s="47">
        <v>0</v>
      </c>
      <c r="G150" s="60">
        <v>2800</v>
      </c>
    </row>
    <row r="151" hidden="1" spans="1:7">
      <c r="A151" s="45">
        <v>2307020305</v>
      </c>
      <c r="B151" s="45">
        <v>10</v>
      </c>
      <c r="C151" s="46" t="s">
        <v>1097</v>
      </c>
      <c r="D151" s="47">
        <v>0</v>
      </c>
      <c r="E151" s="47">
        <v>0</v>
      </c>
      <c r="F151" s="47">
        <v>0</v>
      </c>
      <c r="G151" s="60">
        <v>0</v>
      </c>
    </row>
    <row r="152" hidden="1" spans="1:7">
      <c r="A152" s="45">
        <v>2307020306</v>
      </c>
      <c r="B152" s="45">
        <v>10</v>
      </c>
      <c r="C152" s="46" t="s">
        <v>1098</v>
      </c>
      <c r="D152" s="47">
        <v>2800</v>
      </c>
      <c r="E152" s="47">
        <v>0</v>
      </c>
      <c r="F152" s="47">
        <v>0</v>
      </c>
      <c r="G152" s="60">
        <v>2800</v>
      </c>
    </row>
    <row r="153" hidden="1" spans="1:8">
      <c r="A153" s="45">
        <v>2307020307</v>
      </c>
      <c r="B153" s="45">
        <v>10</v>
      </c>
      <c r="C153" s="46" t="s">
        <v>1099</v>
      </c>
      <c r="D153" s="47">
        <v>2800</v>
      </c>
      <c r="E153" s="47">
        <v>0</v>
      </c>
      <c r="F153" s="47">
        <v>0</v>
      </c>
      <c r="G153" s="60">
        <v>2800</v>
      </c>
      <c r="H153" t="s">
        <v>950</v>
      </c>
    </row>
    <row r="154" hidden="1" spans="1:7">
      <c r="A154" s="45">
        <v>2307020308</v>
      </c>
      <c r="B154" s="45">
        <v>10</v>
      </c>
      <c r="C154" s="46" t="s">
        <v>1100</v>
      </c>
      <c r="D154" s="47">
        <v>0</v>
      </c>
      <c r="E154" s="47">
        <v>0</v>
      </c>
      <c r="F154" s="47">
        <v>0</v>
      </c>
      <c r="G154" s="60">
        <v>0</v>
      </c>
    </row>
    <row r="155" hidden="1" spans="1:7">
      <c r="A155" s="45">
        <v>2307020309</v>
      </c>
      <c r="B155" s="45">
        <v>10</v>
      </c>
      <c r="C155" s="46" t="s">
        <v>1101</v>
      </c>
      <c r="D155" s="47">
        <v>0</v>
      </c>
      <c r="E155" s="47">
        <v>0</v>
      </c>
      <c r="F155" s="47">
        <v>0</v>
      </c>
      <c r="G155" s="60">
        <v>0</v>
      </c>
    </row>
    <row r="156" spans="1:7">
      <c r="A156" s="45">
        <v>2307020310</v>
      </c>
      <c r="B156" s="45">
        <v>10</v>
      </c>
      <c r="C156" s="46" t="s">
        <v>1102</v>
      </c>
      <c r="D156" s="47">
        <v>0</v>
      </c>
      <c r="E156" s="47">
        <v>0</v>
      </c>
      <c r="F156" s="47">
        <v>0</v>
      </c>
      <c r="G156" s="60">
        <v>0</v>
      </c>
    </row>
    <row r="157" hidden="1" spans="1:7">
      <c r="A157" s="45">
        <v>2307020311</v>
      </c>
      <c r="B157" s="45">
        <v>10</v>
      </c>
      <c r="C157" s="46" t="s">
        <v>1103</v>
      </c>
      <c r="D157" s="47">
        <v>20000</v>
      </c>
      <c r="E157" s="47">
        <v>0</v>
      </c>
      <c r="F157" s="47">
        <v>0</v>
      </c>
      <c r="G157" s="60">
        <v>20000</v>
      </c>
    </row>
    <row r="158" hidden="1" spans="1:7">
      <c r="A158" s="45">
        <v>2307020312</v>
      </c>
      <c r="B158" s="45">
        <v>10</v>
      </c>
      <c r="C158" s="46" t="s">
        <v>1104</v>
      </c>
      <c r="D158" s="47">
        <v>0</v>
      </c>
      <c r="E158" s="47">
        <v>0</v>
      </c>
      <c r="F158" s="47">
        <v>0</v>
      </c>
      <c r="G158" s="60">
        <v>0</v>
      </c>
    </row>
    <row r="159" hidden="1" spans="1:7">
      <c r="A159" s="45">
        <v>2307020313</v>
      </c>
      <c r="B159" s="45">
        <v>10</v>
      </c>
      <c r="C159" s="46" t="s">
        <v>1105</v>
      </c>
      <c r="D159" s="47">
        <v>0</v>
      </c>
      <c r="E159" s="47">
        <v>0</v>
      </c>
      <c r="F159" s="47">
        <v>0</v>
      </c>
      <c r="G159" s="60">
        <v>0</v>
      </c>
    </row>
    <row r="160" hidden="1" spans="1:7">
      <c r="A160" s="45">
        <v>2307020314</v>
      </c>
      <c r="B160" s="45">
        <v>10</v>
      </c>
      <c r="C160" s="46" t="s">
        <v>1106</v>
      </c>
      <c r="D160" s="47">
        <v>0</v>
      </c>
      <c r="E160" s="47">
        <v>0</v>
      </c>
      <c r="F160" s="47">
        <v>0</v>
      </c>
      <c r="G160" s="60">
        <v>0</v>
      </c>
    </row>
    <row r="161" hidden="1" spans="1:7">
      <c r="A161" s="45">
        <v>2307020315</v>
      </c>
      <c r="B161" s="45">
        <v>10</v>
      </c>
      <c r="C161" s="46" t="s">
        <v>1107</v>
      </c>
      <c r="D161" s="47">
        <v>0</v>
      </c>
      <c r="E161" s="47">
        <v>0</v>
      </c>
      <c r="F161" s="47">
        <v>0</v>
      </c>
      <c r="G161" s="60">
        <v>0</v>
      </c>
    </row>
    <row r="162" hidden="1" spans="1:7">
      <c r="A162" s="45">
        <v>2307020316</v>
      </c>
      <c r="B162" s="45">
        <v>10</v>
      </c>
      <c r="C162" s="46" t="s">
        <v>1108</v>
      </c>
      <c r="D162" s="47">
        <v>0</v>
      </c>
      <c r="E162" s="47">
        <v>0</v>
      </c>
      <c r="F162" s="47">
        <v>0</v>
      </c>
      <c r="G162" s="60">
        <v>0</v>
      </c>
    </row>
    <row r="163" hidden="1" spans="1:7">
      <c r="A163" s="45">
        <v>2307020317</v>
      </c>
      <c r="B163" s="45">
        <v>10</v>
      </c>
      <c r="C163" s="46" t="s">
        <v>1109</v>
      </c>
      <c r="D163" s="47">
        <v>0</v>
      </c>
      <c r="E163" s="47">
        <v>0</v>
      </c>
      <c r="F163" s="47">
        <v>0</v>
      </c>
      <c r="G163" s="60">
        <v>0</v>
      </c>
    </row>
    <row r="164" hidden="1" spans="1:7">
      <c r="A164" s="45">
        <v>2307020318</v>
      </c>
      <c r="B164" s="45">
        <v>10</v>
      </c>
      <c r="C164" s="46" t="s">
        <v>1110</v>
      </c>
      <c r="D164" s="47">
        <v>0</v>
      </c>
      <c r="E164" s="47">
        <v>0</v>
      </c>
      <c r="F164" s="47">
        <v>0</v>
      </c>
      <c r="G164" s="60">
        <v>0</v>
      </c>
    </row>
    <row r="165" hidden="1" spans="1:7">
      <c r="A165" s="45">
        <v>2307020319</v>
      </c>
      <c r="B165" s="45">
        <v>10</v>
      </c>
      <c r="C165" s="46" t="s">
        <v>1111</v>
      </c>
      <c r="D165" s="47">
        <v>2400</v>
      </c>
      <c r="E165" s="47">
        <v>2400</v>
      </c>
      <c r="F165" s="47">
        <v>0</v>
      </c>
      <c r="G165" s="60">
        <v>0</v>
      </c>
    </row>
    <row r="166" hidden="1" spans="1:7">
      <c r="A166" s="45">
        <v>2307020320</v>
      </c>
      <c r="B166" s="45">
        <v>10</v>
      </c>
      <c r="C166" s="46" t="s">
        <v>1112</v>
      </c>
      <c r="D166" s="47">
        <v>0</v>
      </c>
      <c r="E166" s="47">
        <v>0</v>
      </c>
      <c r="F166" s="47">
        <v>0</v>
      </c>
      <c r="G166" s="60">
        <v>0</v>
      </c>
    </row>
    <row r="167" hidden="1" spans="1:7">
      <c r="A167" s="45">
        <v>2307020321</v>
      </c>
      <c r="B167" s="45">
        <v>10</v>
      </c>
      <c r="C167" s="46" t="s">
        <v>1113</v>
      </c>
      <c r="D167" s="47">
        <v>0</v>
      </c>
      <c r="E167" s="47">
        <v>0</v>
      </c>
      <c r="F167" s="47">
        <v>0</v>
      </c>
      <c r="G167" s="60">
        <v>0</v>
      </c>
    </row>
    <row r="168" spans="1:7">
      <c r="A168" s="45">
        <v>2307020322</v>
      </c>
      <c r="B168" s="45">
        <v>10</v>
      </c>
      <c r="C168" s="46" t="s">
        <v>1114</v>
      </c>
      <c r="D168" s="47">
        <v>0</v>
      </c>
      <c r="E168" s="47">
        <v>0</v>
      </c>
      <c r="F168" s="47">
        <v>0</v>
      </c>
      <c r="G168" s="60">
        <v>0</v>
      </c>
    </row>
    <row r="169" hidden="1" spans="1:7">
      <c r="A169" s="45">
        <v>2307020323</v>
      </c>
      <c r="B169" s="45">
        <v>10</v>
      </c>
      <c r="C169" s="46" t="s">
        <v>1115</v>
      </c>
      <c r="D169" s="47">
        <v>0</v>
      </c>
      <c r="E169" s="47">
        <v>0</v>
      </c>
      <c r="F169" s="47">
        <v>0</v>
      </c>
      <c r="G169" s="60">
        <v>0</v>
      </c>
    </row>
    <row r="170" hidden="1" spans="1:7">
      <c r="A170" s="45">
        <v>2307020324</v>
      </c>
      <c r="B170" s="45">
        <v>10</v>
      </c>
      <c r="C170" s="46" t="s">
        <v>1116</v>
      </c>
      <c r="D170" s="47">
        <v>0</v>
      </c>
      <c r="E170" s="47">
        <v>0</v>
      </c>
      <c r="F170" s="47">
        <v>0</v>
      </c>
      <c r="G170" s="60">
        <v>0</v>
      </c>
    </row>
    <row r="171" hidden="1" spans="1:8">
      <c r="A171" s="45">
        <v>2307020325</v>
      </c>
      <c r="B171" s="45">
        <v>10</v>
      </c>
      <c r="C171" s="46" t="s">
        <v>1117</v>
      </c>
      <c r="D171" s="47">
        <v>11200</v>
      </c>
      <c r="E171" s="47">
        <v>0</v>
      </c>
      <c r="F171" s="47">
        <v>0</v>
      </c>
      <c r="G171" s="60">
        <v>11200</v>
      </c>
      <c r="H171" t="s">
        <v>950</v>
      </c>
    </row>
    <row r="172" spans="1:8">
      <c r="A172" s="45">
        <v>2307020326</v>
      </c>
      <c r="B172" s="45">
        <v>10</v>
      </c>
      <c r="C172" s="46" t="s">
        <v>1118</v>
      </c>
      <c r="D172" s="47">
        <v>2800</v>
      </c>
      <c r="E172" s="47">
        <v>0</v>
      </c>
      <c r="F172" s="47">
        <v>0</v>
      </c>
      <c r="G172" s="60">
        <v>2800</v>
      </c>
      <c r="H172" t="s">
        <v>950</v>
      </c>
    </row>
    <row r="173" hidden="1" spans="1:7">
      <c r="A173" s="45">
        <v>2307020327</v>
      </c>
      <c r="B173" s="45">
        <v>10</v>
      </c>
      <c r="C173" s="46" t="s">
        <v>1119</v>
      </c>
      <c r="D173" s="47">
        <v>2400</v>
      </c>
      <c r="E173" s="47">
        <v>0</v>
      </c>
      <c r="F173" s="47">
        <v>0</v>
      </c>
      <c r="G173" s="60">
        <v>2400</v>
      </c>
    </row>
    <row r="174" hidden="1" spans="1:7">
      <c r="A174" s="45">
        <v>2307020328</v>
      </c>
      <c r="B174" s="45">
        <v>10</v>
      </c>
      <c r="C174" s="46" t="s">
        <v>1120</v>
      </c>
      <c r="D174" s="47">
        <v>0</v>
      </c>
      <c r="E174" s="47">
        <v>0</v>
      </c>
      <c r="F174" s="47">
        <v>0</v>
      </c>
      <c r="G174" s="60">
        <v>0</v>
      </c>
    </row>
    <row r="175" hidden="1" spans="1:7">
      <c r="A175" s="45">
        <v>2307020329</v>
      </c>
      <c r="B175" s="45">
        <v>10</v>
      </c>
      <c r="C175" s="46" t="s">
        <v>1121</v>
      </c>
      <c r="D175" s="47">
        <v>0</v>
      </c>
      <c r="E175" s="47">
        <v>0</v>
      </c>
      <c r="F175" s="47">
        <v>0</v>
      </c>
      <c r="G175" s="60">
        <v>0</v>
      </c>
    </row>
    <row r="176" hidden="1" spans="1:7">
      <c r="A176" s="45">
        <v>2307020330</v>
      </c>
      <c r="B176" s="45">
        <v>10</v>
      </c>
      <c r="C176" s="46" t="s">
        <v>1122</v>
      </c>
      <c r="D176" s="47">
        <v>0</v>
      </c>
      <c r="E176" s="47">
        <v>0</v>
      </c>
      <c r="F176" s="47">
        <v>0</v>
      </c>
      <c r="G176" s="60">
        <v>0</v>
      </c>
    </row>
    <row r="177" hidden="1" spans="1:7">
      <c r="A177" s="45">
        <v>2307020331</v>
      </c>
      <c r="B177" s="45">
        <v>10</v>
      </c>
      <c r="C177" s="46" t="s">
        <v>1123</v>
      </c>
      <c r="D177" s="47">
        <v>0</v>
      </c>
      <c r="E177" s="47">
        <v>0</v>
      </c>
      <c r="F177" s="47">
        <v>0</v>
      </c>
      <c r="G177" s="60">
        <v>0</v>
      </c>
    </row>
    <row r="178" hidden="1" spans="1:7">
      <c r="A178" s="45">
        <v>2307020332</v>
      </c>
      <c r="B178" s="45">
        <v>10</v>
      </c>
      <c r="C178" s="46" t="s">
        <v>1124</v>
      </c>
      <c r="D178" s="47">
        <v>0</v>
      </c>
      <c r="E178" s="47">
        <v>0</v>
      </c>
      <c r="F178" s="47">
        <v>0</v>
      </c>
      <c r="G178" s="60">
        <v>0</v>
      </c>
    </row>
    <row r="179" hidden="1" spans="1:7">
      <c r="A179" s="45">
        <v>2307020333</v>
      </c>
      <c r="B179" s="45">
        <v>10</v>
      </c>
      <c r="C179" s="46" t="s">
        <v>1125</v>
      </c>
      <c r="D179" s="47">
        <v>0</v>
      </c>
      <c r="E179" s="47">
        <v>0</v>
      </c>
      <c r="F179" s="47">
        <v>0</v>
      </c>
      <c r="G179" s="60">
        <v>0</v>
      </c>
    </row>
    <row r="180" hidden="1" spans="1:7">
      <c r="A180" s="45">
        <v>2307020334</v>
      </c>
      <c r="B180" s="45">
        <v>10</v>
      </c>
      <c r="C180" s="46" t="s">
        <v>1126</v>
      </c>
      <c r="D180" s="47">
        <v>0</v>
      </c>
      <c r="E180" s="47">
        <v>0</v>
      </c>
      <c r="F180" s="47">
        <v>0</v>
      </c>
      <c r="G180" s="60">
        <v>0</v>
      </c>
    </row>
    <row r="181" hidden="1" spans="1:7">
      <c r="A181" s="45">
        <v>2307020335</v>
      </c>
      <c r="B181" s="45">
        <v>10</v>
      </c>
      <c r="C181" s="46" t="s">
        <v>1127</v>
      </c>
      <c r="D181" s="47">
        <v>0</v>
      </c>
      <c r="E181" s="47">
        <v>0</v>
      </c>
      <c r="F181" s="47">
        <v>0</v>
      </c>
      <c r="G181" s="60">
        <v>0</v>
      </c>
    </row>
    <row r="182" hidden="1" spans="1:7">
      <c r="A182" s="45">
        <v>2307020336</v>
      </c>
      <c r="B182" s="45">
        <v>10</v>
      </c>
      <c r="C182" s="46" t="s">
        <v>1128</v>
      </c>
      <c r="D182" s="47">
        <v>0</v>
      </c>
      <c r="E182" s="47">
        <v>0</v>
      </c>
      <c r="F182" s="47">
        <v>0</v>
      </c>
      <c r="G182" s="60">
        <v>0</v>
      </c>
    </row>
    <row r="183" hidden="1" spans="1:7">
      <c r="A183" s="45">
        <v>2307020337</v>
      </c>
      <c r="B183" s="45">
        <v>10</v>
      </c>
      <c r="C183" s="46" t="s">
        <v>1129</v>
      </c>
      <c r="D183" s="47">
        <v>0</v>
      </c>
      <c r="E183" s="47">
        <v>0</v>
      </c>
      <c r="F183" s="47">
        <v>0</v>
      </c>
      <c r="G183" s="60">
        <v>0</v>
      </c>
    </row>
    <row r="184" hidden="1" spans="1:7">
      <c r="A184" s="45">
        <v>2307020338</v>
      </c>
      <c r="B184" s="45">
        <v>10</v>
      </c>
      <c r="C184" s="46" t="s">
        <v>1130</v>
      </c>
      <c r="D184" s="47">
        <v>0</v>
      </c>
      <c r="E184" s="47">
        <v>0</v>
      </c>
      <c r="F184" s="47">
        <v>0</v>
      </c>
      <c r="G184" s="60">
        <v>0</v>
      </c>
    </row>
    <row r="185" hidden="1" spans="1:7">
      <c r="A185" s="45">
        <v>2307020339</v>
      </c>
      <c r="B185" s="45">
        <v>10</v>
      </c>
      <c r="C185" s="46" t="s">
        <v>1131</v>
      </c>
      <c r="D185" s="47">
        <v>0</v>
      </c>
      <c r="E185" s="47">
        <v>0</v>
      </c>
      <c r="F185" s="47">
        <v>0</v>
      </c>
      <c r="G185" s="60">
        <v>0</v>
      </c>
    </row>
    <row r="186" hidden="1" spans="1:7">
      <c r="A186" s="45">
        <v>2307020340</v>
      </c>
      <c r="B186" s="45">
        <v>10</v>
      </c>
      <c r="C186" s="46" t="s">
        <v>1132</v>
      </c>
      <c r="D186" s="47">
        <v>2400</v>
      </c>
      <c r="E186" s="47">
        <v>0</v>
      </c>
      <c r="F186" s="47">
        <v>0</v>
      </c>
      <c r="G186" s="60">
        <v>2400</v>
      </c>
    </row>
    <row r="187" hidden="1" spans="1:7">
      <c r="A187" s="45">
        <v>2307020341</v>
      </c>
      <c r="B187" s="45">
        <v>10</v>
      </c>
      <c r="C187" s="46" t="s">
        <v>1133</v>
      </c>
      <c r="D187" s="47">
        <v>0</v>
      </c>
      <c r="E187" s="47">
        <v>0</v>
      </c>
      <c r="F187" s="47">
        <v>0</v>
      </c>
      <c r="G187" s="60">
        <v>0</v>
      </c>
    </row>
    <row r="188" hidden="1" spans="1:7">
      <c r="A188" s="45">
        <v>2307020342</v>
      </c>
      <c r="B188" s="45">
        <v>10</v>
      </c>
      <c r="C188" s="46" t="s">
        <v>1134</v>
      </c>
      <c r="D188" s="47">
        <v>0</v>
      </c>
      <c r="E188" s="47">
        <v>0</v>
      </c>
      <c r="F188" s="47">
        <v>0</v>
      </c>
      <c r="G188" s="60">
        <v>0</v>
      </c>
    </row>
    <row r="189" hidden="1" spans="1:7">
      <c r="A189" s="45">
        <v>2307020343</v>
      </c>
      <c r="B189" s="45">
        <v>10</v>
      </c>
      <c r="C189" s="46" t="s">
        <v>1135</v>
      </c>
      <c r="D189" s="47">
        <v>5600</v>
      </c>
      <c r="E189" s="47">
        <v>5600</v>
      </c>
      <c r="F189" s="47">
        <v>0</v>
      </c>
      <c r="G189" s="60">
        <v>0</v>
      </c>
    </row>
    <row r="190" hidden="1" spans="1:7">
      <c r="A190" s="45">
        <v>2307020344</v>
      </c>
      <c r="B190" s="45">
        <v>10</v>
      </c>
      <c r="C190" s="46" t="s">
        <v>1136</v>
      </c>
      <c r="D190" s="47">
        <v>0</v>
      </c>
      <c r="E190" s="47">
        <v>0</v>
      </c>
      <c r="F190" s="47">
        <v>0</v>
      </c>
      <c r="G190" s="60">
        <v>0</v>
      </c>
    </row>
    <row r="191" hidden="1" spans="1:7">
      <c r="A191" s="45">
        <v>2307020345</v>
      </c>
      <c r="B191" s="45">
        <v>10</v>
      </c>
      <c r="C191" s="46" t="s">
        <v>1137</v>
      </c>
      <c r="D191" s="47">
        <v>2400</v>
      </c>
      <c r="E191" s="47">
        <v>0</v>
      </c>
      <c r="F191" s="47">
        <v>0</v>
      </c>
      <c r="G191" s="60">
        <v>2400</v>
      </c>
    </row>
    <row r="192" hidden="1" spans="1:7">
      <c r="A192" s="51">
        <v>23070204</v>
      </c>
      <c r="B192" s="51">
        <v>8</v>
      </c>
      <c r="C192" s="52" t="s">
        <v>1138</v>
      </c>
      <c r="D192" s="53">
        <v>5500</v>
      </c>
      <c r="E192" s="53">
        <v>0</v>
      </c>
      <c r="F192" s="53">
        <v>0</v>
      </c>
      <c r="G192" s="63">
        <v>5500</v>
      </c>
    </row>
    <row r="193" hidden="1" spans="1:7">
      <c r="A193" s="45">
        <v>2307020501</v>
      </c>
      <c r="B193" s="45">
        <v>10</v>
      </c>
      <c r="C193" s="46" t="s">
        <v>1139</v>
      </c>
      <c r="D193" s="47">
        <v>0</v>
      </c>
      <c r="E193" s="47">
        <v>0</v>
      </c>
      <c r="F193" s="47">
        <v>0</v>
      </c>
      <c r="G193" s="60">
        <v>0</v>
      </c>
    </row>
    <row r="194" hidden="1" spans="1:7">
      <c r="A194" s="45">
        <v>2307020502</v>
      </c>
      <c r="B194" s="45">
        <v>10</v>
      </c>
      <c r="C194" s="46" t="s">
        <v>1140</v>
      </c>
      <c r="D194" s="47">
        <v>2400</v>
      </c>
      <c r="E194" s="47">
        <v>0</v>
      </c>
      <c r="F194" s="47">
        <v>0</v>
      </c>
      <c r="G194" s="60">
        <v>2400</v>
      </c>
    </row>
    <row r="195" hidden="1" spans="1:7">
      <c r="A195" s="45">
        <v>2307020503</v>
      </c>
      <c r="B195" s="45">
        <v>10</v>
      </c>
      <c r="C195" s="46" t="s">
        <v>1141</v>
      </c>
      <c r="D195" s="47">
        <v>0</v>
      </c>
      <c r="E195" s="47">
        <v>0</v>
      </c>
      <c r="F195" s="47">
        <v>0</v>
      </c>
      <c r="G195" s="60">
        <v>0</v>
      </c>
    </row>
    <row r="196" hidden="1" spans="1:8">
      <c r="A196" s="45">
        <v>2307020504</v>
      </c>
      <c r="B196" s="45">
        <v>10</v>
      </c>
      <c r="C196" s="46" t="s">
        <v>1142</v>
      </c>
      <c r="D196" s="47">
        <v>4800</v>
      </c>
      <c r="E196" s="47">
        <v>0</v>
      </c>
      <c r="F196" s="47">
        <v>0</v>
      </c>
      <c r="G196" s="60">
        <v>4800</v>
      </c>
      <c r="H196" s="57" t="s">
        <v>950</v>
      </c>
    </row>
    <row r="197" hidden="1" spans="1:7">
      <c r="A197" s="45">
        <v>2307020505</v>
      </c>
      <c r="B197" s="45">
        <v>10</v>
      </c>
      <c r="C197" s="46" t="s">
        <v>1143</v>
      </c>
      <c r="D197" s="47">
        <v>0</v>
      </c>
      <c r="E197" s="47">
        <v>0</v>
      </c>
      <c r="F197" s="47">
        <v>0</v>
      </c>
      <c r="G197" s="60">
        <v>0</v>
      </c>
    </row>
    <row r="198" hidden="1" spans="1:7">
      <c r="A198" s="45">
        <v>2307020506</v>
      </c>
      <c r="B198" s="45">
        <v>10</v>
      </c>
      <c r="C198" s="46" t="s">
        <v>1144</v>
      </c>
      <c r="D198" s="47">
        <v>0</v>
      </c>
      <c r="E198" s="47">
        <v>0</v>
      </c>
      <c r="F198" s="47">
        <v>0</v>
      </c>
      <c r="G198" s="60">
        <v>0</v>
      </c>
    </row>
    <row r="199" hidden="1" spans="1:7">
      <c r="A199" s="45">
        <v>2307020507</v>
      </c>
      <c r="B199" s="45">
        <v>10</v>
      </c>
      <c r="C199" s="46" t="s">
        <v>1145</v>
      </c>
      <c r="D199" s="47">
        <v>0</v>
      </c>
      <c r="E199" s="47">
        <v>6400</v>
      </c>
      <c r="F199" s="47">
        <v>6400</v>
      </c>
      <c r="G199" s="60">
        <v>0</v>
      </c>
    </row>
    <row r="200" hidden="1" spans="1:7">
      <c r="A200" s="45">
        <v>2307020508</v>
      </c>
      <c r="B200" s="45">
        <v>10</v>
      </c>
      <c r="C200" s="46" t="s">
        <v>1146</v>
      </c>
      <c r="D200" s="47">
        <v>2400</v>
      </c>
      <c r="E200" s="47">
        <v>0</v>
      </c>
      <c r="F200" s="47">
        <v>0</v>
      </c>
      <c r="G200" s="60">
        <v>2400</v>
      </c>
    </row>
    <row r="201" hidden="1" spans="1:7">
      <c r="A201" s="45">
        <v>2307020509</v>
      </c>
      <c r="B201" s="45">
        <v>10</v>
      </c>
      <c r="C201" s="46" t="s">
        <v>1147</v>
      </c>
      <c r="D201" s="47">
        <v>0</v>
      </c>
      <c r="E201" s="47">
        <v>0</v>
      </c>
      <c r="F201" s="47">
        <v>0</v>
      </c>
      <c r="G201" s="60">
        <v>0</v>
      </c>
    </row>
    <row r="202" hidden="1" spans="1:7">
      <c r="A202" s="45">
        <v>2307020510</v>
      </c>
      <c r="B202" s="45">
        <v>10</v>
      </c>
      <c r="C202" s="46" t="s">
        <v>1148</v>
      </c>
      <c r="D202" s="47">
        <v>5600</v>
      </c>
      <c r="E202" s="47">
        <v>0</v>
      </c>
      <c r="F202" s="47">
        <v>0</v>
      </c>
      <c r="G202" s="60">
        <v>5600</v>
      </c>
    </row>
    <row r="203" hidden="1" spans="1:7">
      <c r="A203" s="45">
        <v>2307020511</v>
      </c>
      <c r="B203" s="45">
        <v>10</v>
      </c>
      <c r="C203" s="46" t="s">
        <v>1149</v>
      </c>
      <c r="D203" s="47">
        <v>0</v>
      </c>
      <c r="E203" s="47">
        <v>0</v>
      </c>
      <c r="F203" s="47">
        <v>0</v>
      </c>
      <c r="G203" s="60">
        <v>0</v>
      </c>
    </row>
    <row r="204" hidden="1" spans="1:7">
      <c r="A204" s="45">
        <v>2307020512</v>
      </c>
      <c r="B204" s="45">
        <v>10</v>
      </c>
      <c r="C204" s="46" t="s">
        <v>1150</v>
      </c>
      <c r="D204" s="47">
        <v>0</v>
      </c>
      <c r="E204" s="47">
        <v>0</v>
      </c>
      <c r="F204" s="47">
        <v>0</v>
      </c>
      <c r="G204" s="60">
        <v>0</v>
      </c>
    </row>
    <row r="205" hidden="1" spans="1:7">
      <c r="A205" s="45">
        <v>2307020513</v>
      </c>
      <c r="B205" s="45">
        <v>10</v>
      </c>
      <c r="C205" s="46" t="s">
        <v>1151</v>
      </c>
      <c r="D205" s="47">
        <v>0</v>
      </c>
      <c r="E205" s="47">
        <v>0</v>
      </c>
      <c r="F205" s="47">
        <v>0</v>
      </c>
      <c r="G205" s="60">
        <v>0</v>
      </c>
    </row>
    <row r="206" spans="1:7">
      <c r="A206" s="45">
        <v>2307020514</v>
      </c>
      <c r="B206" s="45">
        <v>10</v>
      </c>
      <c r="C206" s="46" t="s">
        <v>1152</v>
      </c>
      <c r="D206" s="47">
        <v>0</v>
      </c>
      <c r="E206" s="47">
        <v>0</v>
      </c>
      <c r="F206" s="47">
        <v>0</v>
      </c>
      <c r="G206" s="60">
        <v>0</v>
      </c>
    </row>
    <row r="207" hidden="1" spans="1:7">
      <c r="A207" s="45">
        <v>2307020515</v>
      </c>
      <c r="B207" s="45">
        <v>10</v>
      </c>
      <c r="C207" s="46" t="s">
        <v>1153</v>
      </c>
      <c r="D207" s="47">
        <v>0</v>
      </c>
      <c r="E207" s="47">
        <v>0</v>
      </c>
      <c r="F207" s="47">
        <v>0</v>
      </c>
      <c r="G207" s="60">
        <v>0</v>
      </c>
    </row>
    <row r="208" hidden="1" spans="1:7">
      <c r="A208" s="45">
        <v>2307020516</v>
      </c>
      <c r="B208" s="45">
        <v>10</v>
      </c>
      <c r="C208" s="46" t="s">
        <v>1154</v>
      </c>
      <c r="D208" s="47">
        <v>2800</v>
      </c>
      <c r="E208" s="47">
        <v>0</v>
      </c>
      <c r="F208" s="47">
        <v>0</v>
      </c>
      <c r="G208" s="60">
        <v>2800</v>
      </c>
    </row>
    <row r="209" hidden="1" spans="1:7">
      <c r="A209" s="45">
        <v>2307020517</v>
      </c>
      <c r="B209" s="45">
        <v>10</v>
      </c>
      <c r="C209" s="46" t="s">
        <v>1155</v>
      </c>
      <c r="D209" s="47">
        <v>0</v>
      </c>
      <c r="E209" s="47">
        <v>0</v>
      </c>
      <c r="F209" s="47">
        <v>0</v>
      </c>
      <c r="G209" s="60">
        <v>0</v>
      </c>
    </row>
    <row r="210" hidden="1" spans="1:7">
      <c r="A210" s="45">
        <v>2307020518</v>
      </c>
      <c r="B210" s="45">
        <v>10</v>
      </c>
      <c r="C210" s="46" t="s">
        <v>1156</v>
      </c>
      <c r="D210" s="47">
        <v>0</v>
      </c>
      <c r="E210" s="47">
        <v>0</v>
      </c>
      <c r="F210" s="47">
        <v>0</v>
      </c>
      <c r="G210" s="60">
        <v>0</v>
      </c>
    </row>
    <row r="211" hidden="1" spans="1:7">
      <c r="A211" s="45">
        <v>2307020519</v>
      </c>
      <c r="B211" s="45">
        <v>10</v>
      </c>
      <c r="C211" s="46" t="s">
        <v>1157</v>
      </c>
      <c r="D211" s="47">
        <v>0</v>
      </c>
      <c r="E211" s="47">
        <v>0</v>
      </c>
      <c r="F211" s="47">
        <v>0</v>
      </c>
      <c r="G211" s="60">
        <v>0</v>
      </c>
    </row>
    <row r="212" hidden="1" spans="1:7">
      <c r="A212" s="45">
        <v>2307020520</v>
      </c>
      <c r="B212" s="45">
        <v>10</v>
      </c>
      <c r="C212" s="46" t="s">
        <v>1158</v>
      </c>
      <c r="D212" s="47">
        <v>0</v>
      </c>
      <c r="E212" s="47">
        <v>0</v>
      </c>
      <c r="F212" s="47">
        <v>0</v>
      </c>
      <c r="G212" s="60">
        <v>0</v>
      </c>
    </row>
    <row r="213" hidden="1" spans="1:7">
      <c r="A213" s="45">
        <v>2307020601</v>
      </c>
      <c r="B213" s="45">
        <v>10</v>
      </c>
      <c r="C213" s="46" t="s">
        <v>1159</v>
      </c>
      <c r="D213" s="47">
        <v>0</v>
      </c>
      <c r="E213" s="47">
        <v>0</v>
      </c>
      <c r="F213" s="47">
        <v>0</v>
      </c>
      <c r="G213" s="60">
        <v>0</v>
      </c>
    </row>
    <row r="214" hidden="1" spans="1:7">
      <c r="A214" s="45">
        <v>2307020602</v>
      </c>
      <c r="B214" s="45">
        <v>10</v>
      </c>
      <c r="C214" s="46" t="s">
        <v>1160</v>
      </c>
      <c r="D214" s="47">
        <v>0</v>
      </c>
      <c r="E214" s="47">
        <v>0</v>
      </c>
      <c r="F214" s="47">
        <v>0</v>
      </c>
      <c r="G214" s="60">
        <v>0</v>
      </c>
    </row>
    <row r="215" hidden="1" spans="1:7">
      <c r="A215" s="45">
        <v>2307020603</v>
      </c>
      <c r="B215" s="45">
        <v>10</v>
      </c>
      <c r="C215" s="46" t="s">
        <v>1161</v>
      </c>
      <c r="D215" s="47">
        <v>0</v>
      </c>
      <c r="E215" s="47">
        <v>0</v>
      </c>
      <c r="F215" s="47">
        <v>0</v>
      </c>
      <c r="G215" s="60">
        <v>0</v>
      </c>
    </row>
    <row r="216" hidden="1" spans="1:7">
      <c r="A216" s="45">
        <v>2307020604</v>
      </c>
      <c r="B216" s="45">
        <v>10</v>
      </c>
      <c r="C216" s="46" t="s">
        <v>1162</v>
      </c>
      <c r="D216" s="47">
        <v>0</v>
      </c>
      <c r="E216" s="47">
        <v>0</v>
      </c>
      <c r="F216" s="47">
        <v>0</v>
      </c>
      <c r="G216" s="60">
        <v>0</v>
      </c>
    </row>
    <row r="217" hidden="1" spans="1:8">
      <c r="A217" s="45">
        <v>2307020605</v>
      </c>
      <c r="B217" s="45">
        <v>10</v>
      </c>
      <c r="C217" s="46" t="s">
        <v>1163</v>
      </c>
      <c r="D217" s="47">
        <v>6400</v>
      </c>
      <c r="E217" s="47">
        <v>0</v>
      </c>
      <c r="F217" s="47">
        <v>0</v>
      </c>
      <c r="G217" s="60">
        <v>6400</v>
      </c>
      <c r="H217" t="s">
        <v>950</v>
      </c>
    </row>
    <row r="218" hidden="1" spans="1:7">
      <c r="A218" s="45">
        <v>2307020606</v>
      </c>
      <c r="B218" s="45">
        <v>10</v>
      </c>
      <c r="C218" s="46" t="s">
        <v>1164</v>
      </c>
      <c r="D218" s="47">
        <v>3040</v>
      </c>
      <c r="E218" s="47">
        <v>0</v>
      </c>
      <c r="F218" s="47">
        <v>0</v>
      </c>
      <c r="G218" s="60">
        <v>3040</v>
      </c>
    </row>
    <row r="219" hidden="1" spans="1:7">
      <c r="A219" s="45">
        <v>2307020607</v>
      </c>
      <c r="B219" s="45">
        <v>10</v>
      </c>
      <c r="C219" s="46" t="s">
        <v>1165</v>
      </c>
      <c r="D219" s="47">
        <v>2800</v>
      </c>
      <c r="E219" s="47">
        <v>0</v>
      </c>
      <c r="F219" s="47">
        <v>0</v>
      </c>
      <c r="G219" s="60">
        <v>2800</v>
      </c>
    </row>
    <row r="220" hidden="1" spans="1:7">
      <c r="A220" s="45">
        <v>2307020608</v>
      </c>
      <c r="B220" s="45">
        <v>10</v>
      </c>
      <c r="C220" s="46" t="s">
        <v>1166</v>
      </c>
      <c r="D220" s="47">
        <v>5600</v>
      </c>
      <c r="E220" s="47">
        <v>0</v>
      </c>
      <c r="F220" s="47">
        <v>0</v>
      </c>
      <c r="G220" s="60">
        <v>5600</v>
      </c>
    </row>
    <row r="221" hidden="1" spans="1:7">
      <c r="A221" s="45">
        <v>2307020609</v>
      </c>
      <c r="B221" s="45">
        <v>10</v>
      </c>
      <c r="C221" s="46" t="s">
        <v>1167</v>
      </c>
      <c r="D221" s="47">
        <v>0</v>
      </c>
      <c r="E221" s="47">
        <v>0</v>
      </c>
      <c r="F221" s="47">
        <v>0</v>
      </c>
      <c r="G221" s="60">
        <v>0</v>
      </c>
    </row>
    <row r="222" hidden="1" spans="1:7">
      <c r="A222" s="45">
        <v>2307020610</v>
      </c>
      <c r="B222" s="45">
        <v>10</v>
      </c>
      <c r="C222" s="46" t="s">
        <v>1168</v>
      </c>
      <c r="D222" s="47">
        <v>0</v>
      </c>
      <c r="E222" s="47">
        <v>0</v>
      </c>
      <c r="F222" s="47">
        <v>0</v>
      </c>
      <c r="G222" s="60">
        <v>0</v>
      </c>
    </row>
    <row r="223" hidden="1" spans="1:7">
      <c r="A223" s="45">
        <v>2307020611</v>
      </c>
      <c r="B223" s="45">
        <v>10</v>
      </c>
      <c r="C223" s="46" t="s">
        <v>1169</v>
      </c>
      <c r="D223" s="47">
        <v>1000</v>
      </c>
      <c r="E223" s="47">
        <v>0</v>
      </c>
      <c r="F223" s="47">
        <v>0</v>
      </c>
      <c r="G223" s="60">
        <v>1000</v>
      </c>
    </row>
    <row r="224" hidden="1" spans="1:7">
      <c r="A224" s="45">
        <v>2307020612</v>
      </c>
      <c r="B224" s="45">
        <v>10</v>
      </c>
      <c r="C224" s="46" t="s">
        <v>1170</v>
      </c>
      <c r="D224" s="47">
        <v>0</v>
      </c>
      <c r="E224" s="47">
        <v>0</v>
      </c>
      <c r="F224" s="47">
        <v>0</v>
      </c>
      <c r="G224" s="60">
        <v>0</v>
      </c>
    </row>
    <row r="225" hidden="1" spans="1:7">
      <c r="A225" s="45">
        <v>2307020613</v>
      </c>
      <c r="B225" s="45">
        <v>10</v>
      </c>
      <c r="C225" s="46" t="s">
        <v>1171</v>
      </c>
      <c r="D225" s="47">
        <v>1400</v>
      </c>
      <c r="E225" s="47">
        <v>0</v>
      </c>
      <c r="F225" s="47">
        <v>0</v>
      </c>
      <c r="G225" s="60">
        <v>1400</v>
      </c>
    </row>
    <row r="226" hidden="1" spans="1:7">
      <c r="A226" s="45">
        <v>2307020614</v>
      </c>
      <c r="B226" s="45">
        <v>10</v>
      </c>
      <c r="C226" s="46" t="s">
        <v>1172</v>
      </c>
      <c r="D226" s="47">
        <v>2800</v>
      </c>
      <c r="E226" s="47">
        <v>0</v>
      </c>
      <c r="F226" s="47">
        <v>0</v>
      </c>
      <c r="G226" s="60">
        <v>2800</v>
      </c>
    </row>
    <row r="227" hidden="1" spans="1:7">
      <c r="A227" s="45">
        <v>2307020615</v>
      </c>
      <c r="B227" s="45">
        <v>10</v>
      </c>
      <c r="C227" s="46" t="s">
        <v>1173</v>
      </c>
      <c r="D227" s="47">
        <v>0</v>
      </c>
      <c r="E227" s="47">
        <v>0</v>
      </c>
      <c r="F227" s="47">
        <v>0</v>
      </c>
      <c r="G227" s="60">
        <v>0</v>
      </c>
    </row>
    <row r="228" hidden="1" spans="1:8">
      <c r="A228" s="45">
        <v>2307020616</v>
      </c>
      <c r="B228" s="45">
        <v>10</v>
      </c>
      <c r="C228" s="46" t="s">
        <v>1174</v>
      </c>
      <c r="D228" s="47">
        <v>6400</v>
      </c>
      <c r="E228" s="47">
        <v>0</v>
      </c>
      <c r="F228" s="47">
        <v>0</v>
      </c>
      <c r="G228" s="60">
        <v>6400</v>
      </c>
      <c r="H228" t="s">
        <v>950</v>
      </c>
    </row>
    <row r="229" hidden="1" spans="1:7">
      <c r="A229" s="45">
        <v>2307020617</v>
      </c>
      <c r="B229" s="45">
        <v>10</v>
      </c>
      <c r="C229" s="46" t="s">
        <v>1175</v>
      </c>
      <c r="D229" s="47">
        <v>3200</v>
      </c>
      <c r="E229" s="47">
        <v>0</v>
      </c>
      <c r="F229" s="47">
        <v>0</v>
      </c>
      <c r="G229" s="60">
        <v>3200</v>
      </c>
    </row>
    <row r="230" hidden="1" spans="1:8">
      <c r="A230" s="45">
        <v>2307020618</v>
      </c>
      <c r="B230" s="45">
        <v>10</v>
      </c>
      <c r="C230" s="46" t="s">
        <v>1176</v>
      </c>
      <c r="D230" s="47">
        <v>8400</v>
      </c>
      <c r="E230" s="47">
        <v>0</v>
      </c>
      <c r="F230" s="47">
        <v>0</v>
      </c>
      <c r="G230" s="60">
        <v>8400</v>
      </c>
      <c r="H230" s="57" t="s">
        <v>950</v>
      </c>
    </row>
    <row r="231" hidden="1" spans="1:7">
      <c r="A231" s="45">
        <v>2307020619</v>
      </c>
      <c r="B231" s="45">
        <v>10</v>
      </c>
      <c r="C231" s="46" t="s">
        <v>1177</v>
      </c>
      <c r="D231" s="47">
        <v>0</v>
      </c>
      <c r="E231" s="47">
        <v>0</v>
      </c>
      <c r="F231" s="47">
        <v>0</v>
      </c>
      <c r="G231" s="60">
        <v>0</v>
      </c>
    </row>
    <row r="232" hidden="1" spans="1:7">
      <c r="A232" s="45">
        <v>2307020620</v>
      </c>
      <c r="B232" s="45">
        <v>10</v>
      </c>
      <c r="C232" s="46" t="s">
        <v>1178</v>
      </c>
      <c r="D232" s="47">
        <v>0</v>
      </c>
      <c r="E232" s="47">
        <v>0</v>
      </c>
      <c r="F232" s="47">
        <v>0</v>
      </c>
      <c r="G232" s="60">
        <v>0</v>
      </c>
    </row>
    <row r="233" hidden="1" spans="1:7">
      <c r="A233" s="45">
        <v>2307020621</v>
      </c>
      <c r="B233" s="45">
        <v>10</v>
      </c>
      <c r="C233" s="46" t="s">
        <v>1179</v>
      </c>
      <c r="D233" s="47">
        <v>0</v>
      </c>
      <c r="E233" s="47">
        <v>0</v>
      </c>
      <c r="F233" s="47">
        <v>0</v>
      </c>
      <c r="G233" s="60">
        <v>0</v>
      </c>
    </row>
    <row r="234" hidden="1" spans="1:7">
      <c r="A234" s="45">
        <v>2307020622</v>
      </c>
      <c r="B234" s="45">
        <v>10</v>
      </c>
      <c r="C234" s="46" t="s">
        <v>1180</v>
      </c>
      <c r="D234" s="47">
        <v>6400</v>
      </c>
      <c r="E234" s="47">
        <v>0</v>
      </c>
      <c r="F234" s="47">
        <v>0</v>
      </c>
      <c r="G234" s="60">
        <v>6400</v>
      </c>
    </row>
    <row r="235" hidden="1" spans="1:7">
      <c r="A235" s="45">
        <v>2307020623</v>
      </c>
      <c r="B235" s="45">
        <v>10</v>
      </c>
      <c r="C235" s="46" t="s">
        <v>1181</v>
      </c>
      <c r="D235" s="47">
        <v>0</v>
      </c>
      <c r="E235" s="47">
        <v>0</v>
      </c>
      <c r="F235" s="47">
        <v>0</v>
      </c>
      <c r="G235" s="60">
        <v>0</v>
      </c>
    </row>
    <row r="236" hidden="1" spans="1:7">
      <c r="A236" s="45">
        <v>2307020624</v>
      </c>
      <c r="B236" s="45">
        <v>10</v>
      </c>
      <c r="C236" s="46" t="s">
        <v>1182</v>
      </c>
      <c r="D236" s="47">
        <v>0</v>
      </c>
      <c r="E236" s="47">
        <v>0</v>
      </c>
      <c r="F236" s="47">
        <v>0</v>
      </c>
      <c r="G236" s="60">
        <v>0</v>
      </c>
    </row>
    <row r="237" hidden="1" spans="1:7">
      <c r="A237" s="45">
        <v>2307020625</v>
      </c>
      <c r="B237" s="45">
        <v>10</v>
      </c>
      <c r="C237" s="46" t="s">
        <v>1183</v>
      </c>
      <c r="D237" s="47">
        <v>0</v>
      </c>
      <c r="E237" s="47">
        <v>0</v>
      </c>
      <c r="F237" s="47">
        <v>0</v>
      </c>
      <c r="G237" s="60">
        <v>0</v>
      </c>
    </row>
    <row r="238" spans="1:8">
      <c r="A238" s="45">
        <v>2307020626</v>
      </c>
      <c r="B238" s="45">
        <v>10</v>
      </c>
      <c r="C238" s="46" t="s">
        <v>1184</v>
      </c>
      <c r="D238" s="47">
        <v>6400</v>
      </c>
      <c r="E238" s="47">
        <v>0</v>
      </c>
      <c r="F238" s="47">
        <v>0</v>
      </c>
      <c r="G238" s="60">
        <v>6400</v>
      </c>
      <c r="H238" t="s">
        <v>950</v>
      </c>
    </row>
    <row r="239" hidden="1" spans="1:7">
      <c r="A239" s="45">
        <v>2307020627</v>
      </c>
      <c r="B239" s="45">
        <v>10</v>
      </c>
      <c r="C239" s="46" t="s">
        <v>1185</v>
      </c>
      <c r="D239" s="47">
        <v>0</v>
      </c>
      <c r="E239" s="47">
        <v>0</v>
      </c>
      <c r="F239" s="47">
        <v>0</v>
      </c>
      <c r="G239" s="60">
        <v>0</v>
      </c>
    </row>
    <row r="240" hidden="1" spans="1:7">
      <c r="A240" s="45">
        <v>2307020628</v>
      </c>
      <c r="B240" s="45">
        <v>10</v>
      </c>
      <c r="C240" s="46" t="s">
        <v>1186</v>
      </c>
      <c r="D240" s="47">
        <v>3200</v>
      </c>
      <c r="E240" s="47">
        <v>0</v>
      </c>
      <c r="F240" s="47">
        <v>0</v>
      </c>
      <c r="G240" s="60">
        <v>3200</v>
      </c>
    </row>
    <row r="241" hidden="1" spans="1:7">
      <c r="A241" s="45">
        <v>2307020629</v>
      </c>
      <c r="B241" s="45">
        <v>10</v>
      </c>
      <c r="C241" s="46" t="s">
        <v>1187</v>
      </c>
      <c r="D241" s="47">
        <v>0</v>
      </c>
      <c r="E241" s="47">
        <v>0</v>
      </c>
      <c r="F241" s="47">
        <v>0</v>
      </c>
      <c r="G241" s="60">
        <v>0</v>
      </c>
    </row>
    <row r="242" hidden="1" spans="1:7">
      <c r="A242" s="45">
        <v>2307020630</v>
      </c>
      <c r="B242" s="45">
        <v>10</v>
      </c>
      <c r="C242" s="46" t="s">
        <v>1188</v>
      </c>
      <c r="D242" s="47">
        <v>0</v>
      </c>
      <c r="E242" s="47">
        <v>0</v>
      </c>
      <c r="F242" s="47">
        <v>0</v>
      </c>
      <c r="G242" s="60">
        <v>0</v>
      </c>
    </row>
    <row r="243" s="58" customFormat="1" hidden="1" spans="1:7">
      <c r="A243" s="48">
        <v>2307020631</v>
      </c>
      <c r="B243" s="48">
        <v>10</v>
      </c>
      <c r="C243" s="49" t="s">
        <v>1189</v>
      </c>
      <c r="D243" s="50">
        <v>3200</v>
      </c>
      <c r="E243" s="50">
        <v>0</v>
      </c>
      <c r="F243" s="50">
        <v>0</v>
      </c>
      <c r="G243" s="62">
        <v>3200</v>
      </c>
    </row>
    <row r="244" hidden="1" spans="1:8">
      <c r="A244" s="45">
        <v>2307020632</v>
      </c>
      <c r="B244" s="45">
        <v>10</v>
      </c>
      <c r="C244" s="46" t="s">
        <v>1190</v>
      </c>
      <c r="D244" s="47">
        <v>6400</v>
      </c>
      <c r="E244" s="47">
        <v>0</v>
      </c>
      <c r="F244" s="47">
        <v>0</v>
      </c>
      <c r="G244" s="60">
        <v>6400</v>
      </c>
      <c r="H244" t="s">
        <v>950</v>
      </c>
    </row>
    <row r="245" hidden="1" spans="1:7">
      <c r="A245" s="45">
        <v>2307020633</v>
      </c>
      <c r="B245" s="45">
        <v>10</v>
      </c>
      <c r="C245" s="46" t="s">
        <v>1191</v>
      </c>
      <c r="D245" s="47">
        <v>0</v>
      </c>
      <c r="E245" s="47">
        <v>0</v>
      </c>
      <c r="F245" s="47">
        <v>0</v>
      </c>
      <c r="G245" s="60">
        <v>0</v>
      </c>
    </row>
    <row r="246" hidden="1" spans="1:7">
      <c r="A246" s="45">
        <v>2307020634</v>
      </c>
      <c r="B246" s="45">
        <v>10</v>
      </c>
      <c r="C246" s="46" t="s">
        <v>1192</v>
      </c>
      <c r="D246" s="47">
        <v>0</v>
      </c>
      <c r="E246" s="47">
        <v>0</v>
      </c>
      <c r="F246" s="47">
        <v>0</v>
      </c>
      <c r="G246" s="60">
        <v>0</v>
      </c>
    </row>
    <row r="247" hidden="1" spans="1:7">
      <c r="A247" s="45">
        <v>2307020701</v>
      </c>
      <c r="B247" s="45">
        <v>10</v>
      </c>
      <c r="C247" s="46" t="s">
        <v>1193</v>
      </c>
      <c r="D247" s="47">
        <v>2800</v>
      </c>
      <c r="E247" s="47">
        <v>0</v>
      </c>
      <c r="F247" s="47">
        <v>0</v>
      </c>
      <c r="G247" s="60">
        <v>2800</v>
      </c>
    </row>
    <row r="248" hidden="1" spans="1:7">
      <c r="A248" s="45">
        <v>2307020702</v>
      </c>
      <c r="B248" s="45">
        <v>10</v>
      </c>
      <c r="C248" s="46" t="s">
        <v>1194</v>
      </c>
      <c r="D248" s="47">
        <v>6400</v>
      </c>
      <c r="E248" s="47">
        <v>6400</v>
      </c>
      <c r="F248" s="47">
        <v>0</v>
      </c>
      <c r="G248" s="60">
        <v>0</v>
      </c>
    </row>
    <row r="249" hidden="1" spans="1:8">
      <c r="A249" s="45">
        <v>2307020703</v>
      </c>
      <c r="B249" s="45">
        <v>10</v>
      </c>
      <c r="C249" s="46" t="s">
        <v>1195</v>
      </c>
      <c r="D249" s="47">
        <v>2800</v>
      </c>
      <c r="E249" s="47">
        <v>2800</v>
      </c>
      <c r="F249" s="47">
        <v>2800</v>
      </c>
      <c r="G249" s="60">
        <v>2800</v>
      </c>
      <c r="H249" s="57" t="s">
        <v>950</v>
      </c>
    </row>
    <row r="250" hidden="1" spans="1:7">
      <c r="A250" s="45">
        <v>2307020704</v>
      </c>
      <c r="B250" s="45">
        <v>10</v>
      </c>
      <c r="C250" s="46" t="s">
        <v>1196</v>
      </c>
      <c r="D250" s="47">
        <v>0</v>
      </c>
      <c r="E250" s="47">
        <v>0</v>
      </c>
      <c r="F250" s="47">
        <v>0</v>
      </c>
      <c r="G250" s="60">
        <v>0</v>
      </c>
    </row>
    <row r="251" hidden="1" spans="1:7">
      <c r="A251" s="45">
        <v>2307020705</v>
      </c>
      <c r="B251" s="45">
        <v>10</v>
      </c>
      <c r="C251" s="46" t="s">
        <v>1197</v>
      </c>
      <c r="D251" s="47">
        <v>8400</v>
      </c>
      <c r="E251" s="47">
        <v>8400</v>
      </c>
      <c r="F251" s="47">
        <v>0</v>
      </c>
      <c r="G251" s="60">
        <v>0</v>
      </c>
    </row>
    <row r="252" hidden="1" spans="1:7">
      <c r="A252" s="45">
        <v>2307020706</v>
      </c>
      <c r="B252" s="45">
        <v>10</v>
      </c>
      <c r="C252" s="46" t="s">
        <v>1198</v>
      </c>
      <c r="D252" s="47">
        <v>2800</v>
      </c>
      <c r="E252" s="47">
        <v>0</v>
      </c>
      <c r="F252" s="47">
        <v>0</v>
      </c>
      <c r="G252" s="60">
        <v>2800</v>
      </c>
    </row>
    <row r="253" hidden="1" spans="1:8">
      <c r="A253" s="45">
        <v>2307020707</v>
      </c>
      <c r="B253" s="45">
        <v>10</v>
      </c>
      <c r="C253" s="46" t="s">
        <v>1199</v>
      </c>
      <c r="D253" s="47">
        <v>3200</v>
      </c>
      <c r="E253" s="47">
        <v>0</v>
      </c>
      <c r="F253" s="47">
        <v>0</v>
      </c>
      <c r="G253" s="60">
        <v>3200</v>
      </c>
      <c r="H253" s="57" t="s">
        <v>950</v>
      </c>
    </row>
    <row r="254" hidden="1" spans="1:7">
      <c r="A254" s="45">
        <v>2307020708</v>
      </c>
      <c r="B254" s="45">
        <v>10</v>
      </c>
      <c r="C254" s="46" t="s">
        <v>1200</v>
      </c>
      <c r="D254" s="47">
        <v>0</v>
      </c>
      <c r="E254" s="47">
        <v>0</v>
      </c>
      <c r="F254" s="47">
        <v>0</v>
      </c>
      <c r="G254" s="60">
        <v>0</v>
      </c>
    </row>
    <row r="255" hidden="1" spans="1:7">
      <c r="A255" s="45">
        <v>2307020709</v>
      </c>
      <c r="B255" s="45">
        <v>10</v>
      </c>
      <c r="C255" s="46" t="s">
        <v>1201</v>
      </c>
      <c r="D255" s="47">
        <v>6400</v>
      </c>
      <c r="E255" s="47">
        <v>6400</v>
      </c>
      <c r="F255" s="47">
        <v>0</v>
      </c>
      <c r="G255" s="60">
        <v>0</v>
      </c>
    </row>
    <row r="256" hidden="1" spans="1:7">
      <c r="A256" s="45">
        <v>2307020710</v>
      </c>
      <c r="B256" s="45">
        <v>10</v>
      </c>
      <c r="C256" s="46" t="s">
        <v>1202</v>
      </c>
      <c r="D256" s="47">
        <v>0</v>
      </c>
      <c r="E256" s="47">
        <v>0</v>
      </c>
      <c r="F256" s="47">
        <v>0</v>
      </c>
      <c r="G256" s="60">
        <v>0</v>
      </c>
    </row>
    <row r="257" hidden="1" spans="1:7">
      <c r="A257" s="45">
        <v>2307020711</v>
      </c>
      <c r="B257" s="45">
        <v>10</v>
      </c>
      <c r="C257" s="46" t="s">
        <v>1203</v>
      </c>
      <c r="D257" s="47">
        <v>2800</v>
      </c>
      <c r="E257" s="47">
        <v>0</v>
      </c>
      <c r="F257" s="47">
        <v>0</v>
      </c>
      <c r="G257" s="60">
        <v>2800</v>
      </c>
    </row>
    <row r="258" hidden="1" spans="1:7">
      <c r="A258" s="45">
        <v>2307020712</v>
      </c>
      <c r="B258" s="45">
        <v>10</v>
      </c>
      <c r="C258" s="46" t="s">
        <v>1204</v>
      </c>
      <c r="D258" s="47">
        <v>3200</v>
      </c>
      <c r="E258" s="47">
        <v>3200</v>
      </c>
      <c r="F258" s="47">
        <v>0</v>
      </c>
      <c r="G258" s="60">
        <v>0</v>
      </c>
    </row>
    <row r="259" hidden="1" spans="1:7">
      <c r="A259" s="45">
        <v>2307020713</v>
      </c>
      <c r="B259" s="45">
        <v>10</v>
      </c>
      <c r="C259" s="46" t="s">
        <v>1205</v>
      </c>
      <c r="D259" s="47">
        <v>6400</v>
      </c>
      <c r="E259" s="47">
        <v>6400</v>
      </c>
      <c r="F259" s="47">
        <v>0</v>
      </c>
      <c r="G259" s="60">
        <v>0</v>
      </c>
    </row>
    <row r="260" hidden="1" spans="1:7">
      <c r="A260" s="45">
        <v>2307020714</v>
      </c>
      <c r="B260" s="45">
        <v>10</v>
      </c>
      <c r="C260" s="46" t="s">
        <v>1206</v>
      </c>
      <c r="D260" s="47">
        <v>3200</v>
      </c>
      <c r="E260" s="47">
        <v>0</v>
      </c>
      <c r="F260" s="47">
        <v>0</v>
      </c>
      <c r="G260" s="60">
        <v>3200</v>
      </c>
    </row>
    <row r="261" spans="1:8">
      <c r="A261" s="45">
        <v>2307020715</v>
      </c>
      <c r="B261" s="45">
        <v>10</v>
      </c>
      <c r="C261" s="46" t="s">
        <v>1207</v>
      </c>
      <c r="D261" s="47">
        <v>2800</v>
      </c>
      <c r="E261" s="47">
        <v>0</v>
      </c>
      <c r="F261" s="47">
        <v>0</v>
      </c>
      <c r="G261" s="60">
        <v>2800</v>
      </c>
      <c r="H261" t="s">
        <v>950</v>
      </c>
    </row>
    <row r="262" hidden="1" spans="1:8">
      <c r="A262" s="45">
        <v>2307020716</v>
      </c>
      <c r="B262" s="45">
        <v>10</v>
      </c>
      <c r="C262" s="46" t="s">
        <v>1208</v>
      </c>
      <c r="D262" s="47">
        <v>9600</v>
      </c>
      <c r="E262" s="47">
        <v>0</v>
      </c>
      <c r="F262" s="47">
        <v>0</v>
      </c>
      <c r="G262" s="60">
        <v>9600</v>
      </c>
      <c r="H262" t="s">
        <v>950</v>
      </c>
    </row>
    <row r="263" hidden="1" spans="1:7">
      <c r="A263" s="45">
        <v>2307020717</v>
      </c>
      <c r="B263" s="45">
        <v>10</v>
      </c>
      <c r="C263" s="46" t="s">
        <v>1209</v>
      </c>
      <c r="D263" s="47">
        <v>2800</v>
      </c>
      <c r="E263" s="47">
        <v>0</v>
      </c>
      <c r="F263" s="47">
        <v>0</v>
      </c>
      <c r="G263" s="60">
        <v>2800</v>
      </c>
    </row>
    <row r="264" hidden="1" spans="1:7">
      <c r="A264" s="45">
        <v>2307020718</v>
      </c>
      <c r="B264" s="45">
        <v>10</v>
      </c>
      <c r="C264" s="46" t="s">
        <v>1210</v>
      </c>
      <c r="D264" s="47">
        <v>6400</v>
      </c>
      <c r="E264" s="47">
        <v>0</v>
      </c>
      <c r="F264" s="47">
        <v>0</v>
      </c>
      <c r="G264" s="60">
        <v>6400</v>
      </c>
    </row>
    <row r="265" hidden="1" spans="1:7">
      <c r="A265" s="45">
        <v>2307020719</v>
      </c>
      <c r="B265" s="45">
        <v>10</v>
      </c>
      <c r="C265" s="46" t="s">
        <v>1211</v>
      </c>
      <c r="D265" s="47">
        <v>2800</v>
      </c>
      <c r="E265" s="47">
        <v>2800</v>
      </c>
      <c r="F265" s="47">
        <v>0</v>
      </c>
      <c r="G265" s="60">
        <v>0</v>
      </c>
    </row>
    <row r="266" hidden="1" spans="1:7">
      <c r="A266" s="45">
        <v>2307020720</v>
      </c>
      <c r="B266" s="45">
        <v>10</v>
      </c>
      <c r="C266" s="46" t="s">
        <v>1212</v>
      </c>
      <c r="D266" s="47">
        <v>6400</v>
      </c>
      <c r="E266" s="47">
        <v>6400</v>
      </c>
      <c r="F266" s="47">
        <v>0</v>
      </c>
      <c r="G266" s="60">
        <v>0</v>
      </c>
    </row>
    <row r="267" hidden="1" spans="1:7">
      <c r="A267" s="45">
        <v>2307020721</v>
      </c>
      <c r="B267" s="45">
        <v>10</v>
      </c>
      <c r="C267" s="46" t="s">
        <v>1213</v>
      </c>
      <c r="D267" s="47">
        <v>0</v>
      </c>
      <c r="E267" s="47">
        <v>0</v>
      </c>
      <c r="F267" s="47">
        <v>0</v>
      </c>
      <c r="G267" s="60">
        <v>0</v>
      </c>
    </row>
    <row r="268" hidden="1" spans="1:7">
      <c r="A268" s="45">
        <v>2307020722</v>
      </c>
      <c r="B268" s="45">
        <v>10</v>
      </c>
      <c r="C268" s="46" t="s">
        <v>1214</v>
      </c>
      <c r="D268" s="47">
        <v>5600</v>
      </c>
      <c r="E268" s="47">
        <v>0</v>
      </c>
      <c r="F268" s="47">
        <v>0</v>
      </c>
      <c r="G268" s="60">
        <v>5600</v>
      </c>
    </row>
    <row r="269" hidden="1" spans="1:7">
      <c r="A269" s="45">
        <v>2307020723</v>
      </c>
      <c r="B269" s="45">
        <v>10</v>
      </c>
      <c r="C269" s="46" t="s">
        <v>1215</v>
      </c>
      <c r="D269" s="47">
        <v>2800</v>
      </c>
      <c r="E269" s="47">
        <v>0</v>
      </c>
      <c r="F269" s="47">
        <v>0</v>
      </c>
      <c r="G269" s="60">
        <v>2800</v>
      </c>
    </row>
    <row r="270" hidden="1" spans="1:7">
      <c r="A270" s="45">
        <v>2307020724</v>
      </c>
      <c r="B270" s="45">
        <v>10</v>
      </c>
      <c r="C270" s="46" t="s">
        <v>1216</v>
      </c>
      <c r="D270" s="47">
        <v>0</v>
      </c>
      <c r="E270" s="47">
        <v>0</v>
      </c>
      <c r="F270" s="47">
        <v>0</v>
      </c>
      <c r="G270" s="60">
        <v>0</v>
      </c>
    </row>
    <row r="271" hidden="1" spans="1:7">
      <c r="A271" s="45">
        <v>2307020725</v>
      </c>
      <c r="B271" s="45">
        <v>10</v>
      </c>
      <c r="C271" s="46" t="s">
        <v>1217</v>
      </c>
      <c r="D271" s="47">
        <v>2800</v>
      </c>
      <c r="E271" s="47">
        <v>0</v>
      </c>
      <c r="F271" s="47">
        <v>0</v>
      </c>
      <c r="G271" s="60">
        <v>2800</v>
      </c>
    </row>
    <row r="272" hidden="1" spans="1:8">
      <c r="A272" s="45">
        <v>2307020726</v>
      </c>
      <c r="B272" s="45">
        <v>10</v>
      </c>
      <c r="C272" s="46" t="s">
        <v>1218</v>
      </c>
      <c r="D272" s="47">
        <v>6400</v>
      </c>
      <c r="E272" s="47">
        <v>0</v>
      </c>
      <c r="F272" s="47">
        <v>0</v>
      </c>
      <c r="G272" s="60">
        <v>6400</v>
      </c>
      <c r="H272" t="s">
        <v>950</v>
      </c>
    </row>
    <row r="273" hidden="1" spans="1:7">
      <c r="A273" s="45">
        <v>2307020727</v>
      </c>
      <c r="B273" s="45">
        <v>10</v>
      </c>
      <c r="C273" s="46" t="s">
        <v>1219</v>
      </c>
      <c r="D273" s="47">
        <v>0</v>
      </c>
      <c r="E273" s="47">
        <v>0</v>
      </c>
      <c r="F273" s="47">
        <v>0</v>
      </c>
      <c r="G273" s="60">
        <v>0</v>
      </c>
    </row>
    <row r="274" hidden="1" spans="1:8">
      <c r="A274" s="45">
        <v>2307020728</v>
      </c>
      <c r="B274" s="45">
        <v>10</v>
      </c>
      <c r="C274" s="46" t="s">
        <v>1220</v>
      </c>
      <c r="D274" s="47">
        <v>12800</v>
      </c>
      <c r="E274" s="47">
        <v>0</v>
      </c>
      <c r="F274" s="47">
        <v>0</v>
      </c>
      <c r="G274" s="60">
        <v>12800</v>
      </c>
      <c r="H274" t="s">
        <v>950</v>
      </c>
    </row>
    <row r="275" hidden="1" spans="1:7">
      <c r="A275" s="45">
        <v>2307020729</v>
      </c>
      <c r="B275" s="45">
        <v>10</v>
      </c>
      <c r="C275" s="46" t="s">
        <v>1221</v>
      </c>
      <c r="D275" s="47">
        <v>3200</v>
      </c>
      <c r="E275" s="47">
        <v>3200</v>
      </c>
      <c r="F275" s="47">
        <v>0</v>
      </c>
      <c r="G275" s="60">
        <v>0</v>
      </c>
    </row>
    <row r="276" hidden="1" spans="1:7">
      <c r="A276" s="45">
        <v>2307020730</v>
      </c>
      <c r="B276" s="45">
        <v>10</v>
      </c>
      <c r="C276" s="46" t="s">
        <v>1222</v>
      </c>
      <c r="D276" s="47">
        <v>5600</v>
      </c>
      <c r="E276" s="47">
        <v>0</v>
      </c>
      <c r="F276" s="47">
        <v>0</v>
      </c>
      <c r="G276" s="60">
        <v>5600</v>
      </c>
    </row>
    <row r="277" hidden="1" spans="1:7">
      <c r="A277" s="45">
        <v>2307020731</v>
      </c>
      <c r="B277" s="45">
        <v>10</v>
      </c>
      <c r="C277" s="46" t="s">
        <v>1223</v>
      </c>
      <c r="D277" s="47">
        <v>-1600</v>
      </c>
      <c r="E277" s="47">
        <v>0</v>
      </c>
      <c r="F277" s="47">
        <v>0</v>
      </c>
      <c r="G277" s="60">
        <v>-1600</v>
      </c>
    </row>
    <row r="278" hidden="1" spans="1:7">
      <c r="A278" s="45">
        <v>2307020732</v>
      </c>
      <c r="B278" s="45">
        <v>10</v>
      </c>
      <c r="C278" s="46" t="s">
        <v>1224</v>
      </c>
      <c r="D278" s="47">
        <v>2800</v>
      </c>
      <c r="E278" s="47">
        <v>0</v>
      </c>
      <c r="F278" s="47">
        <v>0</v>
      </c>
      <c r="G278" s="60">
        <v>2800</v>
      </c>
    </row>
    <row r="279" hidden="1" spans="1:7">
      <c r="A279" s="45">
        <v>2307020733</v>
      </c>
      <c r="B279" s="45">
        <v>10</v>
      </c>
      <c r="C279" s="46" t="s">
        <v>1225</v>
      </c>
      <c r="D279" s="47">
        <v>2800</v>
      </c>
      <c r="E279" s="47">
        <v>2800</v>
      </c>
      <c r="F279" s="47">
        <v>0</v>
      </c>
      <c r="G279" s="60">
        <v>0</v>
      </c>
    </row>
    <row r="280" hidden="1" spans="1:7">
      <c r="A280" s="45">
        <v>2307020734</v>
      </c>
      <c r="B280" s="45">
        <v>10</v>
      </c>
      <c r="C280" s="46" t="s">
        <v>1226</v>
      </c>
      <c r="D280" s="47">
        <v>4000</v>
      </c>
      <c r="E280" s="47">
        <v>0</v>
      </c>
      <c r="F280" s="47">
        <v>0</v>
      </c>
      <c r="G280" s="60">
        <v>4000</v>
      </c>
    </row>
    <row r="281" hidden="1" spans="1:7">
      <c r="A281" s="45">
        <v>2307020735</v>
      </c>
      <c r="B281" s="45">
        <v>10</v>
      </c>
      <c r="C281" s="46" t="s">
        <v>1227</v>
      </c>
      <c r="D281" s="47">
        <v>2800</v>
      </c>
      <c r="E281" s="47">
        <v>2800</v>
      </c>
      <c r="F281" s="47">
        <v>0</v>
      </c>
      <c r="G281" s="60">
        <v>0</v>
      </c>
    </row>
    <row r="282" hidden="1" spans="1:8">
      <c r="A282" s="45">
        <v>2307020736</v>
      </c>
      <c r="B282" s="45">
        <v>10</v>
      </c>
      <c r="C282" s="46" t="s">
        <v>1228</v>
      </c>
      <c r="D282" s="47">
        <v>6400</v>
      </c>
      <c r="E282" s="47">
        <v>0</v>
      </c>
      <c r="F282" s="47">
        <v>0</v>
      </c>
      <c r="G282" s="60">
        <v>6400</v>
      </c>
      <c r="H282" t="s">
        <v>950</v>
      </c>
    </row>
    <row r="283" hidden="1" spans="1:7">
      <c r="A283" s="45">
        <v>2307020737</v>
      </c>
      <c r="B283" s="45">
        <v>10</v>
      </c>
      <c r="C283" s="46" t="s">
        <v>1229</v>
      </c>
      <c r="D283" s="47">
        <v>2800</v>
      </c>
      <c r="E283" s="47">
        <v>2800</v>
      </c>
      <c r="F283" s="47">
        <v>0</v>
      </c>
      <c r="G283" s="60">
        <v>0</v>
      </c>
    </row>
    <row r="284" hidden="1" spans="1:7">
      <c r="A284" s="45">
        <v>2307020738</v>
      </c>
      <c r="B284" s="45">
        <v>10</v>
      </c>
      <c r="C284" s="46" t="s">
        <v>1230</v>
      </c>
      <c r="D284" s="47">
        <v>3200</v>
      </c>
      <c r="E284" s="47">
        <v>0</v>
      </c>
      <c r="F284" s="47">
        <v>0</v>
      </c>
      <c r="G284" s="60">
        <v>3200</v>
      </c>
    </row>
    <row r="285" hidden="1" spans="1:7">
      <c r="A285" s="45">
        <v>2307020739</v>
      </c>
      <c r="B285" s="45">
        <v>10</v>
      </c>
      <c r="C285" s="46" t="s">
        <v>1231</v>
      </c>
      <c r="D285" s="47">
        <v>2800</v>
      </c>
      <c r="E285" s="47">
        <v>2800</v>
      </c>
      <c r="F285" s="47">
        <v>0</v>
      </c>
      <c r="G285" s="60">
        <v>0</v>
      </c>
    </row>
    <row r="286" hidden="1" spans="1:7">
      <c r="A286" s="45">
        <v>2307020740</v>
      </c>
      <c r="B286" s="45">
        <v>10</v>
      </c>
      <c r="C286" s="46" t="s">
        <v>1232</v>
      </c>
      <c r="D286" s="47">
        <v>5600</v>
      </c>
      <c r="E286" s="47">
        <v>0</v>
      </c>
      <c r="F286" s="47">
        <v>0</v>
      </c>
      <c r="G286" s="60">
        <v>5600</v>
      </c>
    </row>
    <row r="287" hidden="1" spans="1:8">
      <c r="A287" s="45">
        <v>2307020741</v>
      </c>
      <c r="B287" s="45">
        <v>10</v>
      </c>
      <c r="C287" s="46" t="s">
        <v>1233</v>
      </c>
      <c r="D287" s="47">
        <v>6400</v>
      </c>
      <c r="E287" s="47">
        <v>0</v>
      </c>
      <c r="F287" s="47">
        <v>0</v>
      </c>
      <c r="G287" s="60">
        <v>6400</v>
      </c>
      <c r="H287" t="s">
        <v>950</v>
      </c>
    </row>
    <row r="288" hidden="1" spans="1:8">
      <c r="A288" s="45">
        <v>2307020742</v>
      </c>
      <c r="B288" s="45">
        <v>10</v>
      </c>
      <c r="C288" s="46" t="s">
        <v>1234</v>
      </c>
      <c r="D288" s="47">
        <v>5600</v>
      </c>
      <c r="E288" s="47">
        <v>0</v>
      </c>
      <c r="F288" s="47">
        <v>0</v>
      </c>
      <c r="G288" s="60">
        <v>5600</v>
      </c>
      <c r="H288" t="s">
        <v>950</v>
      </c>
    </row>
    <row r="289" hidden="1" spans="1:8">
      <c r="A289" s="45">
        <v>2307020743</v>
      </c>
      <c r="B289" s="45">
        <v>10</v>
      </c>
      <c r="C289" s="46" t="s">
        <v>1235</v>
      </c>
      <c r="D289" s="47">
        <v>9600</v>
      </c>
      <c r="E289" s="47">
        <v>0</v>
      </c>
      <c r="F289" s="47">
        <v>0</v>
      </c>
      <c r="G289" s="60">
        <v>9600</v>
      </c>
      <c r="H289" t="s">
        <v>950</v>
      </c>
    </row>
    <row r="290" hidden="1" spans="1:7">
      <c r="A290" s="45">
        <v>2307020744</v>
      </c>
      <c r="B290" s="45">
        <v>10</v>
      </c>
      <c r="C290" s="46" t="s">
        <v>1236</v>
      </c>
      <c r="D290" s="47">
        <v>0</v>
      </c>
      <c r="E290" s="47">
        <v>0</v>
      </c>
      <c r="F290" s="47">
        <v>0</v>
      </c>
      <c r="G290" s="60">
        <v>0</v>
      </c>
    </row>
    <row r="291" hidden="1" spans="1:7">
      <c r="A291" s="45">
        <v>2307020745</v>
      </c>
      <c r="B291" s="45">
        <v>10</v>
      </c>
      <c r="C291" s="46" t="s">
        <v>1237</v>
      </c>
      <c r="D291" s="47">
        <v>5600</v>
      </c>
      <c r="E291" s="47">
        <v>0</v>
      </c>
      <c r="F291" s="47">
        <v>0</v>
      </c>
      <c r="G291" s="60">
        <v>5600</v>
      </c>
    </row>
    <row r="292" hidden="1" spans="1:7">
      <c r="A292" s="45">
        <v>2307020746</v>
      </c>
      <c r="B292" s="45">
        <v>10</v>
      </c>
      <c r="C292" s="46" t="s">
        <v>1238</v>
      </c>
      <c r="D292" s="47">
        <v>2800</v>
      </c>
      <c r="E292" s="47">
        <v>0</v>
      </c>
      <c r="F292" s="47">
        <v>0</v>
      </c>
      <c r="G292" s="60">
        <v>2800</v>
      </c>
    </row>
    <row r="293" hidden="1" spans="1:8">
      <c r="A293" s="45">
        <v>2307020747</v>
      </c>
      <c r="B293" s="45">
        <v>10</v>
      </c>
      <c r="C293" s="46" t="s">
        <v>1239</v>
      </c>
      <c r="D293" s="47">
        <v>2800</v>
      </c>
      <c r="E293" s="47">
        <v>0</v>
      </c>
      <c r="F293" s="47">
        <v>0</v>
      </c>
      <c r="G293" s="60">
        <v>2800</v>
      </c>
      <c r="H293" t="s">
        <v>950</v>
      </c>
    </row>
    <row r="294" hidden="1" spans="1:7">
      <c r="A294" s="45">
        <v>2307020748</v>
      </c>
      <c r="B294" s="45">
        <v>10</v>
      </c>
      <c r="C294" s="46" t="s">
        <v>1240</v>
      </c>
      <c r="D294" s="47">
        <v>2800</v>
      </c>
      <c r="E294" s="47">
        <v>2800</v>
      </c>
      <c r="F294" s="47">
        <v>0</v>
      </c>
      <c r="G294" s="60">
        <v>0</v>
      </c>
    </row>
    <row r="295" hidden="1" spans="1:7">
      <c r="A295" s="45">
        <v>2307020749</v>
      </c>
      <c r="B295" s="45">
        <v>10</v>
      </c>
      <c r="C295" s="46" t="s">
        <v>1241</v>
      </c>
      <c r="D295" s="47">
        <v>3200</v>
      </c>
      <c r="E295" s="47">
        <v>3200</v>
      </c>
      <c r="F295" s="47">
        <v>0</v>
      </c>
      <c r="G295" s="60">
        <v>0</v>
      </c>
    </row>
    <row r="296" hidden="1" spans="1:8">
      <c r="A296" s="45">
        <v>2307020750</v>
      </c>
      <c r="B296" s="45">
        <v>10</v>
      </c>
      <c r="C296" s="46" t="s">
        <v>1242</v>
      </c>
      <c r="D296" s="47">
        <v>2800</v>
      </c>
      <c r="E296" s="47">
        <v>0</v>
      </c>
      <c r="F296" s="47">
        <v>0</v>
      </c>
      <c r="G296" s="60">
        <v>2800</v>
      </c>
      <c r="H296" t="s">
        <v>950</v>
      </c>
    </row>
    <row r="297" hidden="1" spans="1:8">
      <c r="A297" s="45">
        <v>2307020751</v>
      </c>
      <c r="B297" s="45">
        <v>10</v>
      </c>
      <c r="C297" s="46" t="s">
        <v>1243</v>
      </c>
      <c r="D297" s="47">
        <v>4600</v>
      </c>
      <c r="E297" s="47">
        <v>0</v>
      </c>
      <c r="F297" s="47">
        <v>0</v>
      </c>
      <c r="G297" s="60">
        <v>4600</v>
      </c>
      <c r="H297" t="s">
        <v>950</v>
      </c>
    </row>
    <row r="298" hidden="1" spans="1:8">
      <c r="A298" s="45">
        <v>2307020752</v>
      </c>
      <c r="B298" s="45">
        <v>10</v>
      </c>
      <c r="C298" s="46" t="s">
        <v>1244</v>
      </c>
      <c r="D298" s="47">
        <v>6400</v>
      </c>
      <c r="E298" s="47">
        <v>0</v>
      </c>
      <c r="F298" s="47">
        <v>0</v>
      </c>
      <c r="G298" s="60">
        <v>6400</v>
      </c>
      <c r="H298" t="s">
        <v>950</v>
      </c>
    </row>
    <row r="299" hidden="1" spans="1:7">
      <c r="A299" s="45">
        <v>2307020801</v>
      </c>
      <c r="B299" s="45">
        <v>10</v>
      </c>
      <c r="C299" s="46" t="s">
        <v>1245</v>
      </c>
      <c r="D299" s="47">
        <v>0</v>
      </c>
      <c r="E299" s="47">
        <v>0</v>
      </c>
      <c r="F299" s="47">
        <v>6400</v>
      </c>
      <c r="G299" s="60">
        <v>6400</v>
      </c>
    </row>
    <row r="300" hidden="1" spans="1:8">
      <c r="A300" s="45">
        <v>2307020802</v>
      </c>
      <c r="B300" s="45">
        <v>10</v>
      </c>
      <c r="C300" s="46" t="s">
        <v>1246</v>
      </c>
      <c r="D300" s="47">
        <v>0</v>
      </c>
      <c r="E300" s="47">
        <v>0</v>
      </c>
      <c r="F300" s="47">
        <v>2800</v>
      </c>
      <c r="G300" s="60">
        <v>2800</v>
      </c>
      <c r="H300" s="57" t="s">
        <v>950</v>
      </c>
    </row>
    <row r="301" hidden="1" spans="1:7">
      <c r="A301" s="45">
        <v>2307020803</v>
      </c>
      <c r="B301" s="45">
        <v>10</v>
      </c>
      <c r="C301" s="46" t="s">
        <v>1247</v>
      </c>
      <c r="D301" s="47">
        <v>0</v>
      </c>
      <c r="E301" s="47">
        <v>0</v>
      </c>
      <c r="F301" s="47">
        <v>8400</v>
      </c>
      <c r="G301" s="60">
        <v>8400</v>
      </c>
    </row>
    <row r="302" hidden="1" spans="1:8">
      <c r="A302" s="45">
        <v>2307020804</v>
      </c>
      <c r="B302" s="45">
        <v>10</v>
      </c>
      <c r="C302" s="46" t="s">
        <v>1248</v>
      </c>
      <c r="D302" s="47">
        <v>0</v>
      </c>
      <c r="E302" s="47">
        <v>0</v>
      </c>
      <c r="F302" s="47">
        <v>2800</v>
      </c>
      <c r="G302" s="60">
        <v>2800</v>
      </c>
      <c r="H302" t="s">
        <v>950</v>
      </c>
    </row>
    <row r="303" hidden="1" spans="1:8">
      <c r="A303" s="45">
        <v>2307020805</v>
      </c>
      <c r="B303" s="45">
        <v>10</v>
      </c>
      <c r="C303" s="46" t="s">
        <v>1249</v>
      </c>
      <c r="D303" s="47">
        <v>0</v>
      </c>
      <c r="E303" s="47">
        <v>0</v>
      </c>
      <c r="F303" s="47">
        <v>2800</v>
      </c>
      <c r="G303" s="60">
        <v>2800</v>
      </c>
      <c r="H303" t="s">
        <v>950</v>
      </c>
    </row>
    <row r="304" hidden="1" spans="1:7">
      <c r="A304" s="45">
        <v>2307020806</v>
      </c>
      <c r="B304" s="45">
        <v>10</v>
      </c>
      <c r="C304" s="46" t="s">
        <v>1250</v>
      </c>
      <c r="D304" s="47">
        <v>0</v>
      </c>
      <c r="E304" s="47">
        <v>0</v>
      </c>
      <c r="F304" s="47">
        <v>2800</v>
      </c>
      <c r="G304" s="60">
        <v>2800</v>
      </c>
    </row>
    <row r="305" hidden="1" spans="1:8">
      <c r="A305" s="45">
        <v>2307020807</v>
      </c>
      <c r="B305" s="45">
        <v>10</v>
      </c>
      <c r="C305" s="46" t="s">
        <v>1251</v>
      </c>
      <c r="D305" s="47">
        <v>0</v>
      </c>
      <c r="E305" s="47">
        <v>0</v>
      </c>
      <c r="F305" s="47">
        <v>40000</v>
      </c>
      <c r="G305" s="60">
        <v>40000</v>
      </c>
      <c r="H305" s="57" t="s">
        <v>950</v>
      </c>
    </row>
    <row r="306" hidden="1" spans="1:7">
      <c r="A306" s="45">
        <v>2307020808</v>
      </c>
      <c r="B306" s="45">
        <v>10</v>
      </c>
      <c r="C306" s="46" t="s">
        <v>1252</v>
      </c>
      <c r="D306" s="47">
        <v>0</v>
      </c>
      <c r="E306" s="47">
        <v>0</v>
      </c>
      <c r="F306" s="47">
        <v>2800</v>
      </c>
      <c r="G306" s="60">
        <v>2800</v>
      </c>
    </row>
    <row r="307" hidden="1" spans="1:8">
      <c r="A307" s="45">
        <v>2307020809</v>
      </c>
      <c r="B307" s="45">
        <v>10</v>
      </c>
      <c r="C307" s="46" t="s">
        <v>1253</v>
      </c>
      <c r="D307" s="47">
        <v>0</v>
      </c>
      <c r="E307" s="47">
        <v>0</v>
      </c>
      <c r="F307" s="47">
        <v>2800</v>
      </c>
      <c r="G307" s="60">
        <v>2800</v>
      </c>
      <c r="H307" s="57" t="s">
        <v>950</v>
      </c>
    </row>
    <row r="308" hidden="1" spans="1:8">
      <c r="A308" s="45">
        <v>2307020810</v>
      </c>
      <c r="B308" s="45">
        <v>10</v>
      </c>
      <c r="C308" s="46" t="s">
        <v>1254</v>
      </c>
      <c r="D308" s="47">
        <v>0</v>
      </c>
      <c r="E308" s="47">
        <v>0</v>
      </c>
      <c r="F308" s="47">
        <v>5600</v>
      </c>
      <c r="G308" s="60">
        <v>5600</v>
      </c>
      <c r="H308" s="57" t="s">
        <v>950</v>
      </c>
    </row>
    <row r="309" hidden="1" spans="1:7">
      <c r="A309" s="45">
        <v>2307020811</v>
      </c>
      <c r="B309" s="45">
        <v>10</v>
      </c>
      <c r="C309" s="46" t="s">
        <v>1255</v>
      </c>
      <c r="D309" s="47">
        <v>0</v>
      </c>
      <c r="E309" s="47">
        <v>0</v>
      </c>
      <c r="F309" s="47">
        <v>1400</v>
      </c>
      <c r="G309" s="60">
        <v>1400</v>
      </c>
    </row>
    <row r="310" hidden="1" spans="1:7">
      <c r="A310" s="45">
        <v>2307020812</v>
      </c>
      <c r="B310" s="45">
        <v>10</v>
      </c>
      <c r="C310" s="46" t="s">
        <v>1256</v>
      </c>
      <c r="D310" s="47">
        <v>0</v>
      </c>
      <c r="E310" s="47">
        <v>0</v>
      </c>
      <c r="F310" s="47">
        <v>2800</v>
      </c>
      <c r="G310" s="60">
        <v>2800</v>
      </c>
    </row>
    <row r="311" hidden="1" spans="1:8">
      <c r="A311" s="45">
        <v>2307020813</v>
      </c>
      <c r="B311" s="45">
        <v>10</v>
      </c>
      <c r="C311" s="46" t="s">
        <v>1257</v>
      </c>
      <c r="D311" s="47">
        <v>0</v>
      </c>
      <c r="E311" s="47">
        <v>0</v>
      </c>
      <c r="F311" s="47">
        <v>6400</v>
      </c>
      <c r="G311" s="60">
        <v>6400</v>
      </c>
      <c r="H311" t="s">
        <v>950</v>
      </c>
    </row>
    <row r="312" hidden="1" spans="1:7">
      <c r="A312" s="45">
        <v>2307020814</v>
      </c>
      <c r="B312" s="45">
        <v>10</v>
      </c>
      <c r="C312" s="46" t="s">
        <v>1258</v>
      </c>
      <c r="D312" s="47">
        <v>0</v>
      </c>
      <c r="E312" s="47">
        <v>0</v>
      </c>
      <c r="F312" s="47">
        <v>2800</v>
      </c>
      <c r="G312" s="60">
        <v>2800</v>
      </c>
    </row>
    <row r="313" hidden="1" spans="1:7">
      <c r="A313" s="45">
        <v>2307020815</v>
      </c>
      <c r="B313" s="45">
        <v>10</v>
      </c>
      <c r="C313" s="46" t="s">
        <v>1259</v>
      </c>
      <c r="D313" s="47">
        <v>0</v>
      </c>
      <c r="E313" s="47">
        <v>0</v>
      </c>
      <c r="F313" s="47">
        <v>3200</v>
      </c>
      <c r="G313" s="60">
        <v>3200</v>
      </c>
    </row>
    <row r="314" hidden="1" spans="1:8">
      <c r="A314" s="45">
        <v>2307020816</v>
      </c>
      <c r="B314" s="45">
        <v>10</v>
      </c>
      <c r="C314" s="46" t="s">
        <v>1260</v>
      </c>
      <c r="D314" s="47">
        <v>0</v>
      </c>
      <c r="E314" s="47">
        <v>0</v>
      </c>
      <c r="F314" s="47">
        <v>3200</v>
      </c>
      <c r="G314" s="60">
        <v>3200</v>
      </c>
      <c r="H314" t="s">
        <v>950</v>
      </c>
    </row>
    <row r="315" hidden="1" spans="1:7">
      <c r="A315" s="45">
        <v>2307020817</v>
      </c>
      <c r="B315" s="45">
        <v>10</v>
      </c>
      <c r="C315" s="46" t="s">
        <v>1261</v>
      </c>
      <c r="D315" s="47">
        <v>0</v>
      </c>
      <c r="E315" s="47">
        <v>0</v>
      </c>
      <c r="F315" s="47">
        <v>2800</v>
      </c>
      <c r="G315" s="60">
        <v>2800</v>
      </c>
    </row>
    <row r="316" hidden="1" spans="1:8">
      <c r="A316" s="45">
        <v>2307020818</v>
      </c>
      <c r="B316" s="45">
        <v>10</v>
      </c>
      <c r="C316" s="46" t="s">
        <v>1262</v>
      </c>
      <c r="D316" s="47">
        <v>0</v>
      </c>
      <c r="E316" s="47">
        <v>0</v>
      </c>
      <c r="F316" s="47">
        <v>6400</v>
      </c>
      <c r="G316" s="60">
        <v>6400</v>
      </c>
      <c r="H316" t="s">
        <v>950</v>
      </c>
    </row>
    <row r="317" hidden="1" spans="1:8">
      <c r="A317" s="45">
        <v>2307020819</v>
      </c>
      <c r="B317" s="45">
        <v>10</v>
      </c>
      <c r="C317" s="46" t="s">
        <v>1263</v>
      </c>
      <c r="D317" s="47">
        <v>0</v>
      </c>
      <c r="E317" s="47">
        <v>0</v>
      </c>
      <c r="F317" s="47">
        <v>2800</v>
      </c>
      <c r="G317" s="60">
        <v>2800</v>
      </c>
      <c r="H317" t="s">
        <v>950</v>
      </c>
    </row>
    <row r="318" hidden="1" spans="1:7">
      <c r="A318" s="45">
        <v>2307020820</v>
      </c>
      <c r="B318" s="45">
        <v>10</v>
      </c>
      <c r="C318" s="46" t="s">
        <v>1264</v>
      </c>
      <c r="D318" s="47">
        <v>0</v>
      </c>
      <c r="E318" s="47">
        <v>0</v>
      </c>
      <c r="F318" s="47">
        <v>6400</v>
      </c>
      <c r="G318" s="60">
        <v>6400</v>
      </c>
    </row>
    <row r="319" hidden="1" spans="1:7">
      <c r="A319" s="45">
        <v>2307020821</v>
      </c>
      <c r="B319" s="45">
        <v>10</v>
      </c>
      <c r="C319" s="46" t="s">
        <v>1265</v>
      </c>
      <c r="D319" s="47">
        <v>0</v>
      </c>
      <c r="E319" s="47">
        <v>0</v>
      </c>
      <c r="F319" s="47">
        <v>2800</v>
      </c>
      <c r="G319" s="60">
        <v>2800</v>
      </c>
    </row>
    <row r="320" hidden="1" spans="1:8">
      <c r="A320" s="45">
        <v>2307020822</v>
      </c>
      <c r="B320" s="45">
        <v>10</v>
      </c>
      <c r="C320" s="46" t="s">
        <v>1266</v>
      </c>
      <c r="D320" s="47">
        <v>0</v>
      </c>
      <c r="E320" s="47">
        <v>0</v>
      </c>
      <c r="F320" s="47">
        <v>6400</v>
      </c>
      <c r="G320" s="60">
        <v>6400</v>
      </c>
      <c r="H320" t="s">
        <v>950</v>
      </c>
    </row>
    <row r="321" hidden="1" spans="1:8">
      <c r="A321" s="45">
        <v>2307020823</v>
      </c>
      <c r="B321" s="45">
        <v>10</v>
      </c>
      <c r="C321" s="46" t="s">
        <v>1267</v>
      </c>
      <c r="D321" s="47">
        <v>0</v>
      </c>
      <c r="E321" s="47">
        <v>0</v>
      </c>
      <c r="F321" s="47">
        <v>3200</v>
      </c>
      <c r="G321" s="60">
        <v>3200</v>
      </c>
      <c r="H321" t="s">
        <v>950</v>
      </c>
    </row>
    <row r="322" hidden="1" spans="1:8">
      <c r="A322" s="45">
        <v>2307020824</v>
      </c>
      <c r="B322" s="45">
        <v>10</v>
      </c>
      <c r="C322" s="46" t="s">
        <v>1268</v>
      </c>
      <c r="D322" s="47">
        <v>0</v>
      </c>
      <c r="E322" s="47">
        <v>0</v>
      </c>
      <c r="F322" s="47">
        <v>2800</v>
      </c>
      <c r="G322" s="60">
        <v>2800</v>
      </c>
      <c r="H322" t="s">
        <v>950</v>
      </c>
    </row>
    <row r="323" hidden="1" spans="1:8">
      <c r="A323" s="45">
        <v>2307020825</v>
      </c>
      <c r="B323" s="45">
        <v>10</v>
      </c>
      <c r="C323" s="46" t="s">
        <v>1269</v>
      </c>
      <c r="D323" s="47">
        <v>0</v>
      </c>
      <c r="E323" s="47">
        <v>0</v>
      </c>
      <c r="F323" s="47">
        <v>3200</v>
      </c>
      <c r="G323" s="60">
        <v>3200</v>
      </c>
      <c r="H323" t="s">
        <v>950</v>
      </c>
    </row>
    <row r="324" hidden="1" spans="1:8">
      <c r="A324" s="45">
        <v>2307020826</v>
      </c>
      <c r="B324" s="45">
        <v>10</v>
      </c>
      <c r="C324" s="46" t="s">
        <v>1270</v>
      </c>
      <c r="D324" s="47">
        <v>0</v>
      </c>
      <c r="E324" s="47">
        <v>0</v>
      </c>
      <c r="F324" s="47">
        <v>3200</v>
      </c>
      <c r="G324" s="60">
        <v>3200</v>
      </c>
      <c r="H324" t="s">
        <v>950</v>
      </c>
    </row>
    <row r="325" hidden="1" spans="1:8">
      <c r="A325" s="45">
        <v>2307020827</v>
      </c>
      <c r="B325" s="45">
        <v>10</v>
      </c>
      <c r="C325" s="46" t="s">
        <v>1271</v>
      </c>
      <c r="D325" s="47">
        <v>0</v>
      </c>
      <c r="E325" s="47">
        <v>0</v>
      </c>
      <c r="F325" s="47">
        <v>3200</v>
      </c>
      <c r="G325" s="60">
        <v>3200</v>
      </c>
      <c r="H325" t="s">
        <v>950</v>
      </c>
    </row>
    <row r="326" hidden="1" spans="1:8">
      <c r="A326" s="45">
        <v>2307020828</v>
      </c>
      <c r="B326" s="45">
        <v>10</v>
      </c>
      <c r="C326" s="46" t="s">
        <v>1272</v>
      </c>
      <c r="D326" s="47">
        <v>0</v>
      </c>
      <c r="E326" s="47">
        <v>0</v>
      </c>
      <c r="F326" s="47">
        <v>2800</v>
      </c>
      <c r="G326" s="60">
        <v>2800</v>
      </c>
      <c r="H326" t="s">
        <v>950</v>
      </c>
    </row>
    <row r="327" hidden="1" spans="1:8">
      <c r="A327" s="45">
        <v>2307020829</v>
      </c>
      <c r="B327" s="45">
        <v>10</v>
      </c>
      <c r="C327" s="46" t="s">
        <v>1273</v>
      </c>
      <c r="D327" s="47">
        <v>0</v>
      </c>
      <c r="E327" s="47">
        <v>0</v>
      </c>
      <c r="F327" s="47">
        <v>5600</v>
      </c>
      <c r="G327" s="60">
        <v>5600</v>
      </c>
      <c r="H327" t="s">
        <v>950</v>
      </c>
    </row>
    <row r="328" spans="7:7">
      <c r="G328" s="64"/>
    </row>
  </sheetData>
  <autoFilter ref="A2:I327">
    <filterColumn colId="2">
      <filters>
        <filter val="26楼北向奥利装修押金"/>
        <filter val="中物联物流2-2608房押金"/>
        <filter val="2016冷链物流2-2606房押金"/>
        <filter val="一点灵犀2-2608房押金"/>
        <filter val="2016周志强2-2608房押金"/>
        <filter val="2016澳利2-2603房押金"/>
        <filter val="奥利2-26层"/>
        <filter val="海联国际2-2602房"/>
        <filter val="2010招商旅行2608房"/>
      </filters>
    </filterColumn>
  </autoFilter>
  <mergeCells count="4">
    <mergeCell ref="E1:F1"/>
    <mergeCell ref="A1:A2"/>
    <mergeCell ref="B1:B2"/>
    <mergeCell ref="C1:C2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C6"/>
  <sheetViews>
    <sheetView workbookViewId="0">
      <selection activeCell="B26" sqref="B26"/>
    </sheetView>
  </sheetViews>
  <sheetFormatPr defaultColWidth="9" defaultRowHeight="13.5" outlineLevelRow="5" outlineLevelCol="2"/>
  <cols>
    <col min="2" max="2" width="28.6333333333333" customWidth="1"/>
  </cols>
  <sheetData>
    <row r="2" spans="2:3">
      <c r="B2" t="s">
        <v>1274</v>
      </c>
      <c r="C2" t="s">
        <v>1275</v>
      </c>
    </row>
    <row r="4" spans="3:3">
      <c r="C4" t="s">
        <v>1276</v>
      </c>
    </row>
    <row r="6" spans="2:2">
      <c r="B6" s="57" t="s">
        <v>1277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N433"/>
  <sheetViews>
    <sheetView topLeftCell="A11" workbookViewId="0">
      <selection activeCell="F20" sqref="A20:F28"/>
    </sheetView>
  </sheetViews>
  <sheetFormatPr defaultColWidth="9" defaultRowHeight="12"/>
  <cols>
    <col min="1" max="1" width="10.25" style="38" customWidth="1"/>
    <col min="2" max="2" width="8.5" style="38" customWidth="1"/>
    <col min="3" max="3" width="36.6333333333333" style="38" customWidth="1"/>
    <col min="4" max="9" width="14.1333333333333" style="38" customWidth="1"/>
    <col min="10" max="10" width="14.1333333333333" style="39" customWidth="1"/>
    <col min="11" max="14" width="14.1333333333333" style="38" customWidth="1"/>
    <col min="15" max="16384" width="9" style="38"/>
  </cols>
  <sheetData>
    <row r="1" spans="1:14">
      <c r="A1" s="40" t="s">
        <v>189</v>
      </c>
      <c r="B1" s="41" t="s">
        <v>190</v>
      </c>
      <c r="C1" s="42" t="s">
        <v>191</v>
      </c>
      <c r="D1" s="43" t="s">
        <v>192</v>
      </c>
      <c r="E1" s="43"/>
      <c r="F1" s="43" t="s">
        <v>944</v>
      </c>
      <c r="G1" s="43" t="s">
        <v>193</v>
      </c>
      <c r="H1" s="43"/>
      <c r="I1" s="43" t="s">
        <v>945</v>
      </c>
      <c r="J1" s="54"/>
      <c r="K1" s="43" t="s">
        <v>194</v>
      </c>
      <c r="L1" s="43"/>
      <c r="M1" s="43" t="s">
        <v>195</v>
      </c>
      <c r="N1" s="43"/>
    </row>
    <row r="2" spans="1:14">
      <c r="A2" s="40"/>
      <c r="B2" s="44"/>
      <c r="C2" s="42"/>
      <c r="D2" s="43" t="s">
        <v>196</v>
      </c>
      <c r="E2" s="43" t="s">
        <v>197</v>
      </c>
      <c r="F2" s="43"/>
      <c r="G2" s="43" t="s">
        <v>196</v>
      </c>
      <c r="H2" s="43" t="s">
        <v>197</v>
      </c>
      <c r="I2" s="43"/>
      <c r="J2" s="54"/>
      <c r="K2" s="43" t="s">
        <v>196</v>
      </c>
      <c r="L2" s="43" t="s">
        <v>197</v>
      </c>
      <c r="M2" s="43" t="s">
        <v>196</v>
      </c>
      <c r="N2" s="43" t="s">
        <v>197</v>
      </c>
    </row>
    <row r="3" hidden="1" spans="1:14">
      <c r="A3" s="45">
        <v>2307</v>
      </c>
      <c r="B3" s="45">
        <v>4</v>
      </c>
      <c r="C3" s="46" t="s">
        <v>1278</v>
      </c>
      <c r="D3" s="47">
        <v>0</v>
      </c>
      <c r="E3" s="47">
        <v>5359892.15</v>
      </c>
      <c r="F3" s="47">
        <f>E3-D3</f>
        <v>5359892.15</v>
      </c>
      <c r="G3" s="47">
        <v>7847265.68</v>
      </c>
      <c r="H3" s="47">
        <v>4933930.68</v>
      </c>
      <c r="I3" s="47">
        <f>F3+H3-G3</f>
        <v>2446557.15</v>
      </c>
      <c r="J3" s="55"/>
      <c r="K3" s="47">
        <v>0</v>
      </c>
      <c r="L3" s="47">
        <v>2446557.15</v>
      </c>
      <c r="M3" s="47">
        <v>7847265.68</v>
      </c>
      <c r="N3" s="47">
        <v>4933930.68</v>
      </c>
    </row>
    <row r="4" hidden="1" spans="1:14">
      <c r="A4" s="48">
        <v>230701</v>
      </c>
      <c r="B4" s="48">
        <v>6</v>
      </c>
      <c r="C4" s="49" t="s">
        <v>1279</v>
      </c>
      <c r="D4" s="50">
        <v>232153</v>
      </c>
      <c r="E4" s="50">
        <v>0</v>
      </c>
      <c r="F4" s="50">
        <f t="shared" ref="F4:F67" si="0">E4-D4</f>
        <v>-232153</v>
      </c>
      <c r="G4" s="50">
        <v>172478</v>
      </c>
      <c r="H4" s="50">
        <v>409079</v>
      </c>
      <c r="I4" s="50">
        <f t="shared" ref="I4:I67" si="1">F4+H4-G4</f>
        <v>4448</v>
      </c>
      <c r="J4" s="55"/>
      <c r="K4" s="47">
        <v>0</v>
      </c>
      <c r="L4" s="47">
        <v>4448</v>
      </c>
      <c r="M4" s="47">
        <v>172478</v>
      </c>
      <c r="N4" s="47">
        <v>409079</v>
      </c>
    </row>
    <row r="5" spans="1:14">
      <c r="A5" s="48">
        <v>230702</v>
      </c>
      <c r="B5" s="48">
        <v>6</v>
      </c>
      <c r="C5" s="49" t="s">
        <v>947</v>
      </c>
      <c r="D5" s="50">
        <v>0</v>
      </c>
      <c r="E5" s="50">
        <v>2299576.36</v>
      </c>
      <c r="F5" s="50">
        <f t="shared" si="0"/>
        <v>2299576.36</v>
      </c>
      <c r="G5" s="50">
        <v>139914</v>
      </c>
      <c r="H5" s="50">
        <v>191380</v>
      </c>
      <c r="I5" s="50">
        <f t="shared" si="1"/>
        <v>2351042.36</v>
      </c>
      <c r="J5" s="55"/>
      <c r="K5" s="47">
        <v>0</v>
      </c>
      <c r="L5" s="47">
        <v>2351042.36</v>
      </c>
      <c r="M5" s="47">
        <v>139914</v>
      </c>
      <c r="N5" s="47">
        <v>191380</v>
      </c>
    </row>
    <row r="6" spans="1:14">
      <c r="A6" s="51">
        <v>23070201</v>
      </c>
      <c r="B6" s="51">
        <v>8</v>
      </c>
      <c r="C6" s="52" t="s">
        <v>1280</v>
      </c>
      <c r="D6" s="53">
        <v>0</v>
      </c>
      <c r="E6" s="53">
        <v>1852980</v>
      </c>
      <c r="F6" s="53">
        <f t="shared" si="0"/>
        <v>1852980</v>
      </c>
      <c r="G6" s="53">
        <v>23934</v>
      </c>
      <c r="H6" s="53">
        <v>0</v>
      </c>
      <c r="I6" s="53">
        <f t="shared" si="1"/>
        <v>1829046</v>
      </c>
      <c r="J6" s="56"/>
      <c r="K6" s="53">
        <v>0</v>
      </c>
      <c r="L6" s="53">
        <v>1829046</v>
      </c>
      <c r="M6" s="53">
        <v>23934</v>
      </c>
      <c r="N6" s="53">
        <v>0</v>
      </c>
    </row>
    <row r="7" spans="1:14">
      <c r="A7" s="45">
        <v>2307020101</v>
      </c>
      <c r="B7" s="45">
        <v>10</v>
      </c>
      <c r="C7" s="46" t="s">
        <v>948</v>
      </c>
      <c r="D7" s="47">
        <v>0</v>
      </c>
      <c r="E7" s="47">
        <v>4000</v>
      </c>
      <c r="F7" s="47">
        <f t="shared" si="0"/>
        <v>4000</v>
      </c>
      <c r="G7" s="47">
        <v>0</v>
      </c>
      <c r="H7" s="47">
        <v>0</v>
      </c>
      <c r="I7" s="47">
        <f t="shared" si="1"/>
        <v>4000</v>
      </c>
      <c r="J7" s="55"/>
      <c r="K7" s="47">
        <v>0</v>
      </c>
      <c r="L7" s="47">
        <v>4000</v>
      </c>
      <c r="M7" s="47">
        <v>0</v>
      </c>
      <c r="N7" s="47">
        <v>0</v>
      </c>
    </row>
    <row r="8" spans="1:14">
      <c r="A8" s="45">
        <v>2307020102</v>
      </c>
      <c r="B8" s="45">
        <v>10</v>
      </c>
      <c r="C8" s="46" t="s">
        <v>951</v>
      </c>
      <c r="D8" s="47">
        <v>0</v>
      </c>
      <c r="E8" s="47">
        <v>890000</v>
      </c>
      <c r="F8" s="47">
        <f t="shared" si="0"/>
        <v>890000</v>
      </c>
      <c r="G8" s="47">
        <v>0</v>
      </c>
      <c r="H8" s="47">
        <v>0</v>
      </c>
      <c r="I8" s="47">
        <f t="shared" si="1"/>
        <v>890000</v>
      </c>
      <c r="J8" s="55"/>
      <c r="K8" s="47">
        <v>0</v>
      </c>
      <c r="L8" s="47">
        <v>890000</v>
      </c>
      <c r="M8" s="47">
        <v>0</v>
      </c>
      <c r="N8" s="47">
        <v>0</v>
      </c>
    </row>
    <row r="9" spans="1:14">
      <c r="A9" s="45">
        <v>2307020103</v>
      </c>
      <c r="B9" s="45">
        <v>10</v>
      </c>
      <c r="C9" s="46" t="s">
        <v>954</v>
      </c>
      <c r="D9" s="47">
        <v>0</v>
      </c>
      <c r="E9" s="47">
        <v>13600</v>
      </c>
      <c r="F9" s="47">
        <f t="shared" si="0"/>
        <v>13600</v>
      </c>
      <c r="G9" s="47">
        <v>0</v>
      </c>
      <c r="H9" s="47">
        <v>0</v>
      </c>
      <c r="I9" s="47">
        <f t="shared" si="1"/>
        <v>13600</v>
      </c>
      <c r="J9" s="55"/>
      <c r="K9" s="47">
        <v>0</v>
      </c>
      <c r="L9" s="47">
        <v>13600</v>
      </c>
      <c r="M9" s="47">
        <v>0</v>
      </c>
      <c r="N9" s="47">
        <v>0</v>
      </c>
    </row>
    <row r="10" spans="1:14">
      <c r="A10" s="45">
        <v>2307020104</v>
      </c>
      <c r="B10" s="45">
        <v>10</v>
      </c>
      <c r="C10" s="46" t="s">
        <v>955</v>
      </c>
      <c r="D10" s="47">
        <v>0</v>
      </c>
      <c r="E10" s="47">
        <v>35600</v>
      </c>
      <c r="F10" s="47">
        <f t="shared" si="0"/>
        <v>35600</v>
      </c>
      <c r="G10" s="47">
        <v>2000</v>
      </c>
      <c r="H10" s="47">
        <v>0</v>
      </c>
      <c r="I10" s="47">
        <f t="shared" si="1"/>
        <v>33600</v>
      </c>
      <c r="J10" s="55"/>
      <c r="K10" s="47">
        <v>0</v>
      </c>
      <c r="L10" s="47">
        <v>33600</v>
      </c>
      <c r="M10" s="47">
        <v>2000</v>
      </c>
      <c r="N10" s="47">
        <v>0</v>
      </c>
    </row>
    <row r="11" spans="1:14">
      <c r="A11" s="45">
        <v>2307020105</v>
      </c>
      <c r="B11" s="45">
        <v>10</v>
      </c>
      <c r="C11" s="46" t="s">
        <v>956</v>
      </c>
      <c r="D11" s="47">
        <v>0</v>
      </c>
      <c r="E11" s="47">
        <v>30000</v>
      </c>
      <c r="F11" s="47">
        <f t="shared" si="0"/>
        <v>30000</v>
      </c>
      <c r="G11" s="47">
        <v>0</v>
      </c>
      <c r="H11" s="47">
        <v>0</v>
      </c>
      <c r="I11" s="47">
        <f t="shared" si="1"/>
        <v>30000</v>
      </c>
      <c r="J11" s="55"/>
      <c r="K11" s="47">
        <v>0</v>
      </c>
      <c r="L11" s="47">
        <v>30000</v>
      </c>
      <c r="M11" s="47">
        <v>0</v>
      </c>
      <c r="N11" s="47">
        <v>0</v>
      </c>
    </row>
    <row r="12" spans="1:14">
      <c r="A12" s="45">
        <v>2307020106</v>
      </c>
      <c r="B12" s="45">
        <v>10</v>
      </c>
      <c r="C12" s="46" t="s">
        <v>957</v>
      </c>
      <c r="D12" s="47">
        <v>0</v>
      </c>
      <c r="E12" s="47">
        <v>0</v>
      </c>
      <c r="F12" s="47">
        <f t="shared" si="0"/>
        <v>0</v>
      </c>
      <c r="G12" s="47">
        <v>0</v>
      </c>
      <c r="H12" s="47">
        <v>0</v>
      </c>
      <c r="I12" s="47">
        <f t="shared" si="1"/>
        <v>0</v>
      </c>
      <c r="J12" s="55"/>
      <c r="K12" s="47">
        <v>0</v>
      </c>
      <c r="L12" s="47">
        <v>0</v>
      </c>
      <c r="M12" s="47">
        <v>0</v>
      </c>
      <c r="N12" s="47">
        <v>0</v>
      </c>
    </row>
    <row r="13" spans="1:14">
      <c r="A13" s="45">
        <v>2307020107</v>
      </c>
      <c r="B13" s="45">
        <v>10</v>
      </c>
      <c r="C13" s="46" t="s">
        <v>958</v>
      </c>
      <c r="D13" s="47">
        <v>0</v>
      </c>
      <c r="E13" s="47">
        <v>0</v>
      </c>
      <c r="F13" s="47">
        <f t="shared" si="0"/>
        <v>0</v>
      </c>
      <c r="G13" s="47">
        <v>0</v>
      </c>
      <c r="H13" s="47">
        <v>0</v>
      </c>
      <c r="I13" s="47">
        <f t="shared" si="1"/>
        <v>0</v>
      </c>
      <c r="J13" s="55"/>
      <c r="K13" s="47">
        <v>0</v>
      </c>
      <c r="L13" s="47">
        <v>0</v>
      </c>
      <c r="M13" s="47">
        <v>0</v>
      </c>
      <c r="N13" s="47">
        <v>0</v>
      </c>
    </row>
    <row r="14" spans="1:14">
      <c r="A14" s="45">
        <v>2307020108</v>
      </c>
      <c r="B14" s="45">
        <v>10</v>
      </c>
      <c r="C14" s="46" t="s">
        <v>959</v>
      </c>
      <c r="D14" s="47">
        <v>0</v>
      </c>
      <c r="E14" s="47">
        <v>2400</v>
      </c>
      <c r="F14" s="47">
        <f t="shared" si="0"/>
        <v>2400</v>
      </c>
      <c r="G14" s="47">
        <v>0</v>
      </c>
      <c r="H14" s="47">
        <v>0</v>
      </c>
      <c r="I14" s="47">
        <f t="shared" si="1"/>
        <v>2400</v>
      </c>
      <c r="J14" s="55"/>
      <c r="K14" s="47">
        <v>0</v>
      </c>
      <c r="L14" s="47">
        <v>2400</v>
      </c>
      <c r="M14" s="47">
        <v>0</v>
      </c>
      <c r="N14" s="47">
        <v>0</v>
      </c>
    </row>
    <row r="15" spans="1:14">
      <c r="A15" s="45">
        <v>2307020109</v>
      </c>
      <c r="B15" s="45">
        <v>10</v>
      </c>
      <c r="C15" s="46" t="s">
        <v>960</v>
      </c>
      <c r="D15" s="47">
        <v>0</v>
      </c>
      <c r="E15" s="47">
        <v>3800</v>
      </c>
      <c r="F15" s="47">
        <f t="shared" si="0"/>
        <v>3800</v>
      </c>
      <c r="G15" s="47">
        <v>0</v>
      </c>
      <c r="H15" s="47">
        <v>0</v>
      </c>
      <c r="I15" s="47">
        <f t="shared" si="1"/>
        <v>3800</v>
      </c>
      <c r="J15" s="55"/>
      <c r="K15" s="47">
        <v>0</v>
      </c>
      <c r="L15" s="47">
        <v>3800</v>
      </c>
      <c r="M15" s="47">
        <v>0</v>
      </c>
      <c r="N15" s="47">
        <v>0</v>
      </c>
    </row>
    <row r="16" spans="1:14">
      <c r="A16" s="45">
        <v>2307020110</v>
      </c>
      <c r="B16" s="45">
        <v>10</v>
      </c>
      <c r="C16" s="46" t="s">
        <v>961</v>
      </c>
      <c r="D16" s="47">
        <v>0</v>
      </c>
      <c r="E16" s="47">
        <v>4400</v>
      </c>
      <c r="F16" s="47">
        <f t="shared" si="0"/>
        <v>4400</v>
      </c>
      <c r="G16" s="47">
        <v>0</v>
      </c>
      <c r="H16" s="47">
        <v>0</v>
      </c>
      <c r="I16" s="47">
        <f t="shared" si="1"/>
        <v>4400</v>
      </c>
      <c r="J16" s="55"/>
      <c r="K16" s="47">
        <v>0</v>
      </c>
      <c r="L16" s="47">
        <v>4400</v>
      </c>
      <c r="M16" s="47">
        <v>0</v>
      </c>
      <c r="N16" s="47">
        <v>0</v>
      </c>
    </row>
    <row r="17" spans="1:14">
      <c r="A17" s="45">
        <v>2307020111</v>
      </c>
      <c r="B17" s="45">
        <v>10</v>
      </c>
      <c r="C17" s="46" t="s">
        <v>962</v>
      </c>
      <c r="D17" s="47">
        <v>0</v>
      </c>
      <c r="E17" s="47">
        <v>2440</v>
      </c>
      <c r="F17" s="47">
        <f t="shared" si="0"/>
        <v>2440</v>
      </c>
      <c r="G17" s="47">
        <v>0</v>
      </c>
      <c r="H17" s="47">
        <v>0</v>
      </c>
      <c r="I17" s="47">
        <f t="shared" si="1"/>
        <v>2440</v>
      </c>
      <c r="J17" s="55"/>
      <c r="K17" s="47">
        <v>0</v>
      </c>
      <c r="L17" s="47">
        <v>2440</v>
      </c>
      <c r="M17" s="47">
        <v>0</v>
      </c>
      <c r="N17" s="47">
        <v>0</v>
      </c>
    </row>
    <row r="18" spans="1:14">
      <c r="A18" s="45">
        <v>2307020112</v>
      </c>
      <c r="B18" s="45">
        <v>10</v>
      </c>
      <c r="C18" s="46" t="s">
        <v>963</v>
      </c>
      <c r="D18" s="47">
        <v>0</v>
      </c>
      <c r="E18" s="47">
        <v>0</v>
      </c>
      <c r="F18" s="47">
        <f t="shared" si="0"/>
        <v>0</v>
      </c>
      <c r="G18" s="47">
        <v>0</v>
      </c>
      <c r="H18" s="47">
        <v>0</v>
      </c>
      <c r="I18" s="47">
        <f t="shared" si="1"/>
        <v>0</v>
      </c>
      <c r="J18" s="55"/>
      <c r="K18" s="47">
        <v>0</v>
      </c>
      <c r="L18" s="47">
        <v>0</v>
      </c>
      <c r="M18" s="47">
        <v>0</v>
      </c>
      <c r="N18" s="47">
        <v>0</v>
      </c>
    </row>
    <row r="19" spans="1:14">
      <c r="A19" s="45">
        <v>2307020113</v>
      </c>
      <c r="B19" s="45">
        <v>10</v>
      </c>
      <c r="C19" s="46" t="s">
        <v>964</v>
      </c>
      <c r="D19" s="47">
        <v>0</v>
      </c>
      <c r="E19" s="47">
        <v>4400</v>
      </c>
      <c r="F19" s="47">
        <f t="shared" si="0"/>
        <v>4400</v>
      </c>
      <c r="G19" s="47">
        <v>0</v>
      </c>
      <c r="H19" s="47">
        <v>0</v>
      </c>
      <c r="I19" s="47">
        <f t="shared" si="1"/>
        <v>4400</v>
      </c>
      <c r="J19" s="55"/>
      <c r="K19" s="47">
        <v>0</v>
      </c>
      <c r="L19" s="47">
        <v>4400</v>
      </c>
      <c r="M19" s="47">
        <v>0</v>
      </c>
      <c r="N19" s="47">
        <v>0</v>
      </c>
    </row>
    <row r="20" spans="1:14">
      <c r="A20" s="45">
        <v>2307020114</v>
      </c>
      <c r="B20" s="45">
        <v>10</v>
      </c>
      <c r="C20" s="46" t="s">
        <v>965</v>
      </c>
      <c r="D20" s="47">
        <v>0</v>
      </c>
      <c r="E20" s="47">
        <v>2400</v>
      </c>
      <c r="F20" s="47">
        <f t="shared" si="0"/>
        <v>2400</v>
      </c>
      <c r="G20" s="47">
        <v>0</v>
      </c>
      <c r="H20" s="47">
        <v>0</v>
      </c>
      <c r="I20" s="47">
        <f t="shared" si="1"/>
        <v>2400</v>
      </c>
      <c r="J20" s="55"/>
      <c r="K20" s="47">
        <v>0</v>
      </c>
      <c r="L20" s="47">
        <v>2400</v>
      </c>
      <c r="M20" s="47">
        <v>0</v>
      </c>
      <c r="N20" s="47">
        <v>0</v>
      </c>
    </row>
    <row r="21" spans="1:14">
      <c r="A21" s="45">
        <v>2307020115</v>
      </c>
      <c r="B21" s="45">
        <v>10</v>
      </c>
      <c r="C21" s="46" t="s">
        <v>966</v>
      </c>
      <c r="D21" s="47">
        <v>0</v>
      </c>
      <c r="E21" s="47">
        <v>130000</v>
      </c>
      <c r="F21" s="47">
        <f t="shared" si="0"/>
        <v>130000</v>
      </c>
      <c r="G21" s="47">
        <v>0</v>
      </c>
      <c r="H21" s="47">
        <v>0</v>
      </c>
      <c r="I21" s="47">
        <f t="shared" si="1"/>
        <v>130000</v>
      </c>
      <c r="J21" s="55"/>
      <c r="K21" s="47">
        <v>0</v>
      </c>
      <c r="L21" s="47">
        <v>130000</v>
      </c>
      <c r="M21" s="47">
        <v>0</v>
      </c>
      <c r="N21" s="47">
        <v>0</v>
      </c>
    </row>
    <row r="22" spans="1:14">
      <c r="A22" s="45">
        <v>2307020116</v>
      </c>
      <c r="B22" s="45">
        <v>10</v>
      </c>
      <c r="C22" s="46" t="s">
        <v>967</v>
      </c>
      <c r="D22" s="47">
        <v>0</v>
      </c>
      <c r="E22" s="47">
        <v>2400</v>
      </c>
      <c r="F22" s="47">
        <f t="shared" si="0"/>
        <v>2400</v>
      </c>
      <c r="G22" s="47">
        <v>2400</v>
      </c>
      <c r="H22" s="47">
        <v>0</v>
      </c>
      <c r="I22" s="47">
        <f t="shared" si="1"/>
        <v>0</v>
      </c>
      <c r="J22" s="55"/>
      <c r="K22" s="47">
        <v>0</v>
      </c>
      <c r="L22" s="47">
        <v>0</v>
      </c>
      <c r="M22" s="47">
        <v>2400</v>
      </c>
      <c r="N22" s="47">
        <v>0</v>
      </c>
    </row>
    <row r="23" spans="1:14">
      <c r="A23" s="45">
        <v>2307020117</v>
      </c>
      <c r="B23" s="45">
        <v>10</v>
      </c>
      <c r="C23" s="46" t="s">
        <v>968</v>
      </c>
      <c r="D23" s="47">
        <v>0</v>
      </c>
      <c r="E23" s="47">
        <v>0</v>
      </c>
      <c r="F23" s="47">
        <f t="shared" si="0"/>
        <v>0</v>
      </c>
      <c r="G23" s="47">
        <v>0</v>
      </c>
      <c r="H23" s="47">
        <v>0</v>
      </c>
      <c r="I23" s="47">
        <f t="shared" si="1"/>
        <v>0</v>
      </c>
      <c r="J23" s="55"/>
      <c r="K23" s="47">
        <v>0</v>
      </c>
      <c r="L23" s="47">
        <v>0</v>
      </c>
      <c r="M23" s="47">
        <v>0</v>
      </c>
      <c r="N23" s="47">
        <v>0</v>
      </c>
    </row>
    <row r="24" spans="1:14">
      <c r="A24" s="45">
        <v>2307020118</v>
      </c>
      <c r="B24" s="45">
        <v>10</v>
      </c>
      <c r="C24" s="46" t="s">
        <v>969</v>
      </c>
      <c r="D24" s="47">
        <v>0</v>
      </c>
      <c r="E24" s="47">
        <v>2000</v>
      </c>
      <c r="F24" s="47">
        <f t="shared" si="0"/>
        <v>2000</v>
      </c>
      <c r="G24" s="47">
        <v>0</v>
      </c>
      <c r="H24" s="47">
        <v>0</v>
      </c>
      <c r="I24" s="47">
        <f t="shared" si="1"/>
        <v>2000</v>
      </c>
      <c r="J24" s="55"/>
      <c r="K24" s="47">
        <v>0</v>
      </c>
      <c r="L24" s="47">
        <v>2000</v>
      </c>
      <c r="M24" s="47">
        <v>0</v>
      </c>
      <c r="N24" s="47">
        <v>0</v>
      </c>
    </row>
    <row r="25" spans="1:14">
      <c r="A25" s="45">
        <v>2307020119</v>
      </c>
      <c r="B25" s="45">
        <v>10</v>
      </c>
      <c r="C25" s="46" t="s">
        <v>970</v>
      </c>
      <c r="D25" s="47">
        <v>0</v>
      </c>
      <c r="E25" s="47">
        <v>6000</v>
      </c>
      <c r="F25" s="47">
        <f t="shared" si="0"/>
        <v>6000</v>
      </c>
      <c r="G25" s="47">
        <v>0</v>
      </c>
      <c r="H25" s="47">
        <v>0</v>
      </c>
      <c r="I25" s="47">
        <f t="shared" si="1"/>
        <v>6000</v>
      </c>
      <c r="J25" s="55"/>
      <c r="K25" s="47">
        <v>0</v>
      </c>
      <c r="L25" s="47">
        <v>6000</v>
      </c>
      <c r="M25" s="47">
        <v>0</v>
      </c>
      <c r="N25" s="47">
        <v>0</v>
      </c>
    </row>
    <row r="26" spans="1:14">
      <c r="A26" s="45">
        <v>2307020120</v>
      </c>
      <c r="B26" s="45">
        <v>10</v>
      </c>
      <c r="C26" s="46" t="s">
        <v>971</v>
      </c>
      <c r="D26" s="47">
        <v>0</v>
      </c>
      <c r="E26" s="47">
        <v>4600</v>
      </c>
      <c r="F26" s="47">
        <f t="shared" si="0"/>
        <v>4600</v>
      </c>
      <c r="G26" s="47">
        <v>0</v>
      </c>
      <c r="H26" s="47">
        <v>0</v>
      </c>
      <c r="I26" s="47">
        <f t="shared" si="1"/>
        <v>4600</v>
      </c>
      <c r="J26" s="55"/>
      <c r="K26" s="47">
        <v>0</v>
      </c>
      <c r="L26" s="47">
        <v>4600</v>
      </c>
      <c r="M26" s="47">
        <v>0</v>
      </c>
      <c r="N26" s="47">
        <v>0</v>
      </c>
    </row>
    <row r="27" spans="1:14">
      <c r="A27" s="45">
        <v>2307020121</v>
      </c>
      <c r="B27" s="45">
        <v>10</v>
      </c>
      <c r="C27" s="46" t="s">
        <v>972</v>
      </c>
      <c r="D27" s="47">
        <v>0</v>
      </c>
      <c r="E27" s="47">
        <v>2600</v>
      </c>
      <c r="F27" s="47">
        <f t="shared" si="0"/>
        <v>2600</v>
      </c>
      <c r="G27" s="47">
        <v>0</v>
      </c>
      <c r="H27" s="47">
        <v>0</v>
      </c>
      <c r="I27" s="47">
        <f t="shared" si="1"/>
        <v>2600</v>
      </c>
      <c r="J27" s="55"/>
      <c r="K27" s="47">
        <v>0</v>
      </c>
      <c r="L27" s="47">
        <v>2600</v>
      </c>
      <c r="M27" s="47">
        <v>0</v>
      </c>
      <c r="N27" s="47">
        <v>0</v>
      </c>
    </row>
    <row r="28" spans="1:14">
      <c r="A28" s="45">
        <v>2307020122</v>
      </c>
      <c r="B28" s="45">
        <v>10</v>
      </c>
      <c r="C28" s="46" t="s">
        <v>973</v>
      </c>
      <c r="D28" s="47">
        <v>0</v>
      </c>
      <c r="E28" s="47">
        <v>1666</v>
      </c>
      <c r="F28" s="47">
        <f t="shared" si="0"/>
        <v>1666</v>
      </c>
      <c r="G28" s="47">
        <v>0</v>
      </c>
      <c r="H28" s="47">
        <v>0</v>
      </c>
      <c r="I28" s="47">
        <f t="shared" si="1"/>
        <v>1666</v>
      </c>
      <c r="J28" s="55"/>
      <c r="K28" s="47">
        <v>0</v>
      </c>
      <c r="L28" s="47">
        <v>1666</v>
      </c>
      <c r="M28" s="47">
        <v>0</v>
      </c>
      <c r="N28" s="47">
        <v>0</v>
      </c>
    </row>
    <row r="29" spans="1:14">
      <c r="A29" s="45">
        <v>2307020123</v>
      </c>
      <c r="B29" s="45">
        <v>10</v>
      </c>
      <c r="C29" s="46" t="s">
        <v>974</v>
      </c>
      <c r="D29" s="47">
        <v>0</v>
      </c>
      <c r="E29" s="47">
        <v>4000</v>
      </c>
      <c r="F29" s="47">
        <f t="shared" si="0"/>
        <v>4000</v>
      </c>
      <c r="G29" s="47">
        <v>0</v>
      </c>
      <c r="H29" s="47">
        <v>0</v>
      </c>
      <c r="I29" s="47">
        <f t="shared" si="1"/>
        <v>4000</v>
      </c>
      <c r="J29" s="55"/>
      <c r="K29" s="47">
        <v>0</v>
      </c>
      <c r="L29" s="47">
        <v>4000</v>
      </c>
      <c r="M29" s="47">
        <v>0</v>
      </c>
      <c r="N29" s="47">
        <v>0</v>
      </c>
    </row>
    <row r="30" spans="1:14">
      <c r="A30" s="45">
        <v>2307020124</v>
      </c>
      <c r="B30" s="45">
        <v>10</v>
      </c>
      <c r="C30" s="46" t="s">
        <v>975</v>
      </c>
      <c r="D30" s="47">
        <v>0</v>
      </c>
      <c r="E30" s="47">
        <v>4000</v>
      </c>
      <c r="F30" s="47">
        <f t="shared" si="0"/>
        <v>4000</v>
      </c>
      <c r="G30" s="47">
        <v>4000</v>
      </c>
      <c r="H30" s="47">
        <v>0</v>
      </c>
      <c r="I30" s="47">
        <f t="shared" si="1"/>
        <v>0</v>
      </c>
      <c r="J30" s="55"/>
      <c r="K30" s="47">
        <v>0</v>
      </c>
      <c r="L30" s="47">
        <v>0</v>
      </c>
      <c r="M30" s="47">
        <v>4000</v>
      </c>
      <c r="N30" s="47">
        <v>0</v>
      </c>
    </row>
    <row r="31" spans="1:14">
      <c r="A31" s="45">
        <v>2307020125</v>
      </c>
      <c r="B31" s="45">
        <v>10</v>
      </c>
      <c r="C31" s="46" t="s">
        <v>976</v>
      </c>
      <c r="D31" s="47">
        <v>0</v>
      </c>
      <c r="E31" s="47">
        <v>20000</v>
      </c>
      <c r="F31" s="47">
        <f t="shared" si="0"/>
        <v>20000</v>
      </c>
      <c r="G31" s="47">
        <v>0</v>
      </c>
      <c r="H31" s="47">
        <v>0</v>
      </c>
      <c r="I31" s="47">
        <f t="shared" si="1"/>
        <v>20000</v>
      </c>
      <c r="J31" s="55"/>
      <c r="K31" s="47">
        <v>0</v>
      </c>
      <c r="L31" s="47">
        <v>20000</v>
      </c>
      <c r="M31" s="47">
        <v>0</v>
      </c>
      <c r="N31" s="47">
        <v>0</v>
      </c>
    </row>
    <row r="32" spans="1:14">
      <c r="A32" s="45">
        <v>2307020126</v>
      </c>
      <c r="B32" s="45">
        <v>10</v>
      </c>
      <c r="C32" s="46" t="s">
        <v>977</v>
      </c>
      <c r="D32" s="47">
        <v>0</v>
      </c>
      <c r="E32" s="47">
        <v>0</v>
      </c>
      <c r="F32" s="47">
        <f t="shared" si="0"/>
        <v>0</v>
      </c>
      <c r="G32" s="47">
        <v>0</v>
      </c>
      <c r="H32" s="47">
        <v>0</v>
      </c>
      <c r="I32" s="47">
        <f t="shared" si="1"/>
        <v>0</v>
      </c>
      <c r="J32" s="55"/>
      <c r="K32" s="47">
        <v>0</v>
      </c>
      <c r="L32" s="47">
        <v>0</v>
      </c>
      <c r="M32" s="47">
        <v>0</v>
      </c>
      <c r="N32" s="47">
        <v>0</v>
      </c>
    </row>
    <row r="33" spans="1:14">
      <c r="A33" s="45">
        <v>2307020127</v>
      </c>
      <c r="B33" s="45">
        <v>10</v>
      </c>
      <c r="C33" s="46" t="s">
        <v>978</v>
      </c>
      <c r="D33" s="47">
        <v>0</v>
      </c>
      <c r="E33" s="47">
        <v>0</v>
      </c>
      <c r="F33" s="47">
        <f t="shared" si="0"/>
        <v>0</v>
      </c>
      <c r="G33" s="47">
        <v>0</v>
      </c>
      <c r="H33" s="47">
        <v>0</v>
      </c>
      <c r="I33" s="47">
        <f t="shared" si="1"/>
        <v>0</v>
      </c>
      <c r="J33" s="55"/>
      <c r="K33" s="47">
        <v>0</v>
      </c>
      <c r="L33" s="47">
        <v>0</v>
      </c>
      <c r="M33" s="47">
        <v>0</v>
      </c>
      <c r="N33" s="47">
        <v>0</v>
      </c>
    </row>
    <row r="34" spans="1:14">
      <c r="A34" s="45">
        <v>2307020128</v>
      </c>
      <c r="B34" s="45">
        <v>10</v>
      </c>
      <c r="C34" s="46" t="s">
        <v>979</v>
      </c>
      <c r="D34" s="47">
        <v>0</v>
      </c>
      <c r="E34" s="47">
        <v>0</v>
      </c>
      <c r="F34" s="47">
        <f t="shared" si="0"/>
        <v>0</v>
      </c>
      <c r="G34" s="47">
        <v>0</v>
      </c>
      <c r="H34" s="47">
        <v>0</v>
      </c>
      <c r="I34" s="47">
        <f t="shared" si="1"/>
        <v>0</v>
      </c>
      <c r="J34" s="55"/>
      <c r="K34" s="47">
        <v>0</v>
      </c>
      <c r="L34" s="47">
        <v>0</v>
      </c>
      <c r="M34" s="47">
        <v>0</v>
      </c>
      <c r="N34" s="47">
        <v>0</v>
      </c>
    </row>
    <row r="35" spans="1:14">
      <c r="A35" s="45">
        <v>2307020129</v>
      </c>
      <c r="B35" s="45">
        <v>10</v>
      </c>
      <c r="C35" s="46" t="s">
        <v>980</v>
      </c>
      <c r="D35" s="47">
        <v>0</v>
      </c>
      <c r="E35" s="47">
        <v>0</v>
      </c>
      <c r="F35" s="47">
        <f t="shared" si="0"/>
        <v>0</v>
      </c>
      <c r="G35" s="47">
        <v>0</v>
      </c>
      <c r="H35" s="47">
        <v>0</v>
      </c>
      <c r="I35" s="47">
        <f t="shared" si="1"/>
        <v>0</v>
      </c>
      <c r="J35" s="55"/>
      <c r="K35" s="47">
        <v>0</v>
      </c>
      <c r="L35" s="47">
        <v>0</v>
      </c>
      <c r="M35" s="47">
        <v>0</v>
      </c>
      <c r="N35" s="47">
        <v>0</v>
      </c>
    </row>
    <row r="36" spans="1:14">
      <c r="A36" s="45">
        <v>2307020130</v>
      </c>
      <c r="B36" s="45">
        <v>10</v>
      </c>
      <c r="C36" s="46" t="s">
        <v>981</v>
      </c>
      <c r="D36" s="47">
        <v>0</v>
      </c>
      <c r="E36" s="47">
        <v>6654</v>
      </c>
      <c r="F36" s="47">
        <f t="shared" si="0"/>
        <v>6654</v>
      </c>
      <c r="G36" s="47">
        <v>0</v>
      </c>
      <c r="H36" s="47">
        <v>0</v>
      </c>
      <c r="I36" s="47">
        <f t="shared" si="1"/>
        <v>6654</v>
      </c>
      <c r="J36" s="55"/>
      <c r="K36" s="47">
        <v>0</v>
      </c>
      <c r="L36" s="47">
        <v>6654</v>
      </c>
      <c r="M36" s="47">
        <v>0</v>
      </c>
      <c r="N36" s="47">
        <v>0</v>
      </c>
    </row>
    <row r="37" spans="1:14">
      <c r="A37" s="45">
        <v>2307020131</v>
      </c>
      <c r="B37" s="45">
        <v>10</v>
      </c>
      <c r="C37" s="46" t="s">
        <v>982</v>
      </c>
      <c r="D37" s="47">
        <v>0</v>
      </c>
      <c r="E37" s="47">
        <v>2334</v>
      </c>
      <c r="F37" s="47">
        <f t="shared" si="0"/>
        <v>2334</v>
      </c>
      <c r="G37" s="47">
        <v>2334</v>
      </c>
      <c r="H37" s="47">
        <v>0</v>
      </c>
      <c r="I37" s="47">
        <f t="shared" si="1"/>
        <v>0</v>
      </c>
      <c r="J37" s="55"/>
      <c r="K37" s="47">
        <v>0</v>
      </c>
      <c r="L37" s="47">
        <v>0</v>
      </c>
      <c r="M37" s="47">
        <v>2334</v>
      </c>
      <c r="N37" s="47">
        <v>0</v>
      </c>
    </row>
    <row r="38" spans="1:14">
      <c r="A38" s="45">
        <v>2307020132</v>
      </c>
      <c r="B38" s="45">
        <v>10</v>
      </c>
      <c r="C38" s="46" t="s">
        <v>983</v>
      </c>
      <c r="D38" s="47">
        <v>0</v>
      </c>
      <c r="E38" s="47">
        <v>6000</v>
      </c>
      <c r="F38" s="47">
        <f t="shared" si="0"/>
        <v>6000</v>
      </c>
      <c r="G38" s="47">
        <v>0</v>
      </c>
      <c r="H38" s="47">
        <v>0</v>
      </c>
      <c r="I38" s="47">
        <f t="shared" si="1"/>
        <v>6000</v>
      </c>
      <c r="J38" s="55"/>
      <c r="K38" s="47">
        <v>0</v>
      </c>
      <c r="L38" s="47">
        <v>6000</v>
      </c>
      <c r="M38" s="47">
        <v>0</v>
      </c>
      <c r="N38" s="47">
        <v>0</v>
      </c>
    </row>
    <row r="39" spans="1:14">
      <c r="A39" s="45">
        <v>2307020133</v>
      </c>
      <c r="B39" s="45">
        <v>10</v>
      </c>
      <c r="C39" s="46" t="s">
        <v>984</v>
      </c>
      <c r="D39" s="47">
        <v>0</v>
      </c>
      <c r="E39" s="47">
        <v>1666</v>
      </c>
      <c r="F39" s="47">
        <f t="shared" si="0"/>
        <v>1666</v>
      </c>
      <c r="G39" s="47">
        <v>0</v>
      </c>
      <c r="H39" s="47">
        <v>0</v>
      </c>
      <c r="I39" s="47">
        <f t="shared" si="1"/>
        <v>1666</v>
      </c>
      <c r="J39" s="55"/>
      <c r="K39" s="47">
        <v>0</v>
      </c>
      <c r="L39" s="47">
        <v>1666</v>
      </c>
      <c r="M39" s="47">
        <v>0</v>
      </c>
      <c r="N39" s="47">
        <v>0</v>
      </c>
    </row>
    <row r="40" spans="1:14">
      <c r="A40" s="45">
        <v>2307020134</v>
      </c>
      <c r="B40" s="45">
        <v>10</v>
      </c>
      <c r="C40" s="46" t="s">
        <v>985</v>
      </c>
      <c r="D40" s="47">
        <v>0</v>
      </c>
      <c r="E40" s="47">
        <v>2000</v>
      </c>
      <c r="F40" s="47">
        <f t="shared" si="0"/>
        <v>2000</v>
      </c>
      <c r="G40" s="47">
        <v>0</v>
      </c>
      <c r="H40" s="47">
        <v>0</v>
      </c>
      <c r="I40" s="47">
        <f t="shared" si="1"/>
        <v>2000</v>
      </c>
      <c r="J40" s="55"/>
      <c r="K40" s="47">
        <v>0</v>
      </c>
      <c r="L40" s="47">
        <v>2000</v>
      </c>
      <c r="M40" s="47">
        <v>0</v>
      </c>
      <c r="N40" s="47">
        <v>0</v>
      </c>
    </row>
    <row r="41" spans="1:14">
      <c r="A41" s="45">
        <v>2307020135</v>
      </c>
      <c r="B41" s="45">
        <v>10</v>
      </c>
      <c r="C41" s="46" t="s">
        <v>986</v>
      </c>
      <c r="D41" s="47">
        <v>0</v>
      </c>
      <c r="E41" s="47">
        <v>14532</v>
      </c>
      <c r="F41" s="47">
        <f t="shared" si="0"/>
        <v>14532</v>
      </c>
      <c r="G41" s="47">
        <v>0</v>
      </c>
      <c r="H41" s="47">
        <v>0</v>
      </c>
      <c r="I41" s="47">
        <f t="shared" si="1"/>
        <v>14532</v>
      </c>
      <c r="J41" s="55"/>
      <c r="K41" s="47">
        <v>0</v>
      </c>
      <c r="L41" s="47">
        <v>14532</v>
      </c>
      <c r="M41" s="47">
        <v>0</v>
      </c>
      <c r="N41" s="47">
        <v>0</v>
      </c>
    </row>
    <row r="42" spans="1:14">
      <c r="A42" s="45">
        <v>2307020136</v>
      </c>
      <c r="B42" s="45">
        <v>10</v>
      </c>
      <c r="C42" s="46" t="s">
        <v>987</v>
      </c>
      <c r="D42" s="47">
        <v>0</v>
      </c>
      <c r="E42" s="47">
        <v>0</v>
      </c>
      <c r="F42" s="47">
        <f t="shared" si="0"/>
        <v>0</v>
      </c>
      <c r="G42" s="47">
        <v>0</v>
      </c>
      <c r="H42" s="47">
        <v>0</v>
      </c>
      <c r="I42" s="47">
        <f t="shared" si="1"/>
        <v>0</v>
      </c>
      <c r="J42" s="55"/>
      <c r="K42" s="47">
        <v>0</v>
      </c>
      <c r="L42" s="47">
        <v>0</v>
      </c>
      <c r="M42" s="47">
        <v>0</v>
      </c>
      <c r="N42" s="47">
        <v>0</v>
      </c>
    </row>
    <row r="43" spans="1:14">
      <c r="A43" s="45">
        <v>2307020137</v>
      </c>
      <c r="B43" s="45">
        <v>10</v>
      </c>
      <c r="C43" s="46" t="s">
        <v>988</v>
      </c>
      <c r="D43" s="47">
        <v>0</v>
      </c>
      <c r="E43" s="47">
        <v>0</v>
      </c>
      <c r="F43" s="47">
        <f t="shared" si="0"/>
        <v>0</v>
      </c>
      <c r="G43" s="47">
        <v>0</v>
      </c>
      <c r="H43" s="47">
        <v>0</v>
      </c>
      <c r="I43" s="47">
        <f t="shared" si="1"/>
        <v>0</v>
      </c>
      <c r="J43" s="55"/>
      <c r="K43" s="47">
        <v>0</v>
      </c>
      <c r="L43" s="47">
        <v>0</v>
      </c>
      <c r="M43" s="47">
        <v>0</v>
      </c>
      <c r="N43" s="47">
        <v>0</v>
      </c>
    </row>
    <row r="44" spans="1:14">
      <c r="A44" s="45">
        <v>2307020138</v>
      </c>
      <c r="B44" s="45">
        <v>10</v>
      </c>
      <c r="C44" s="46" t="s">
        <v>989</v>
      </c>
      <c r="D44" s="47">
        <v>0</v>
      </c>
      <c r="E44" s="47">
        <v>1666</v>
      </c>
      <c r="F44" s="47">
        <f t="shared" si="0"/>
        <v>1666</v>
      </c>
      <c r="G44" s="47">
        <v>0</v>
      </c>
      <c r="H44" s="47">
        <v>0</v>
      </c>
      <c r="I44" s="47">
        <f t="shared" si="1"/>
        <v>1666</v>
      </c>
      <c r="J44" s="55"/>
      <c r="K44" s="47">
        <v>0</v>
      </c>
      <c r="L44" s="47">
        <v>1666</v>
      </c>
      <c r="M44" s="47">
        <v>0</v>
      </c>
      <c r="N44" s="47">
        <v>0</v>
      </c>
    </row>
    <row r="45" spans="1:14">
      <c r="A45" s="45">
        <v>2307020139</v>
      </c>
      <c r="B45" s="45">
        <v>10</v>
      </c>
      <c r="C45" s="46" t="s">
        <v>990</v>
      </c>
      <c r="D45" s="47">
        <v>0</v>
      </c>
      <c r="E45" s="47">
        <v>1600</v>
      </c>
      <c r="F45" s="47">
        <f t="shared" si="0"/>
        <v>1600</v>
      </c>
      <c r="G45" s="47">
        <v>0</v>
      </c>
      <c r="H45" s="47">
        <v>0</v>
      </c>
      <c r="I45" s="47">
        <f t="shared" si="1"/>
        <v>1600</v>
      </c>
      <c r="J45" s="55"/>
      <c r="K45" s="47">
        <v>0</v>
      </c>
      <c r="L45" s="47">
        <v>1600</v>
      </c>
      <c r="M45" s="47">
        <v>0</v>
      </c>
      <c r="N45" s="47">
        <v>0</v>
      </c>
    </row>
    <row r="46" spans="1:14">
      <c r="A46" s="45">
        <v>2307020140</v>
      </c>
      <c r="B46" s="45">
        <v>10</v>
      </c>
      <c r="C46" s="46" t="s">
        <v>991</v>
      </c>
      <c r="D46" s="47">
        <v>0</v>
      </c>
      <c r="E46" s="47">
        <v>2000</v>
      </c>
      <c r="F46" s="47">
        <f t="shared" si="0"/>
        <v>2000</v>
      </c>
      <c r="G46" s="47">
        <v>0</v>
      </c>
      <c r="H46" s="47">
        <v>0</v>
      </c>
      <c r="I46" s="47">
        <f t="shared" si="1"/>
        <v>2000</v>
      </c>
      <c r="J46" s="55"/>
      <c r="K46" s="47">
        <v>0</v>
      </c>
      <c r="L46" s="47">
        <v>2000</v>
      </c>
      <c r="M46" s="47">
        <v>0</v>
      </c>
      <c r="N46" s="47">
        <v>0</v>
      </c>
    </row>
    <row r="47" spans="1:14">
      <c r="A47" s="45">
        <v>2307020141</v>
      </c>
      <c r="B47" s="45">
        <v>10</v>
      </c>
      <c r="C47" s="46" t="s">
        <v>992</v>
      </c>
      <c r="D47" s="47">
        <v>0</v>
      </c>
      <c r="E47" s="47">
        <v>1666</v>
      </c>
      <c r="F47" s="47">
        <f t="shared" si="0"/>
        <v>1666</v>
      </c>
      <c r="G47" s="47">
        <v>0</v>
      </c>
      <c r="H47" s="47">
        <v>0</v>
      </c>
      <c r="I47" s="47">
        <f t="shared" si="1"/>
        <v>1666</v>
      </c>
      <c r="J47" s="55"/>
      <c r="K47" s="47">
        <v>0</v>
      </c>
      <c r="L47" s="47">
        <v>1666</v>
      </c>
      <c r="M47" s="47">
        <v>0</v>
      </c>
      <c r="N47" s="47">
        <v>0</v>
      </c>
    </row>
    <row r="48" spans="1:14">
      <c r="A48" s="45">
        <v>2307020142</v>
      </c>
      <c r="B48" s="45">
        <v>10</v>
      </c>
      <c r="C48" s="46" t="s">
        <v>993</v>
      </c>
      <c r="D48" s="47">
        <v>0</v>
      </c>
      <c r="E48" s="47">
        <v>0</v>
      </c>
      <c r="F48" s="47">
        <f t="shared" si="0"/>
        <v>0</v>
      </c>
      <c r="G48" s="47">
        <v>0</v>
      </c>
      <c r="H48" s="47">
        <v>0</v>
      </c>
      <c r="I48" s="47">
        <f t="shared" si="1"/>
        <v>0</v>
      </c>
      <c r="J48" s="55"/>
      <c r="K48" s="47">
        <v>0</v>
      </c>
      <c r="L48" s="47">
        <v>0</v>
      </c>
      <c r="M48" s="47">
        <v>0</v>
      </c>
      <c r="N48" s="47">
        <v>0</v>
      </c>
    </row>
    <row r="49" spans="1:14">
      <c r="A49" s="45">
        <v>2307020143</v>
      </c>
      <c r="B49" s="45">
        <v>10</v>
      </c>
      <c r="C49" s="46" t="s">
        <v>994</v>
      </c>
      <c r="D49" s="47">
        <v>0</v>
      </c>
      <c r="E49" s="47">
        <v>8000</v>
      </c>
      <c r="F49" s="47">
        <f t="shared" si="0"/>
        <v>8000</v>
      </c>
      <c r="G49" s="47">
        <v>0</v>
      </c>
      <c r="H49" s="47">
        <v>0</v>
      </c>
      <c r="I49" s="47">
        <f t="shared" si="1"/>
        <v>8000</v>
      </c>
      <c r="J49" s="55"/>
      <c r="K49" s="47">
        <v>0</v>
      </c>
      <c r="L49" s="47">
        <v>8000</v>
      </c>
      <c r="M49" s="47">
        <v>0</v>
      </c>
      <c r="N49" s="47">
        <v>0</v>
      </c>
    </row>
    <row r="50" spans="1:14">
      <c r="A50" s="45">
        <v>2307020144</v>
      </c>
      <c r="B50" s="45">
        <v>10</v>
      </c>
      <c r="C50" s="46" t="s">
        <v>995</v>
      </c>
      <c r="D50" s="47">
        <v>0</v>
      </c>
      <c r="E50" s="47">
        <v>5000</v>
      </c>
      <c r="F50" s="47">
        <f t="shared" si="0"/>
        <v>5000</v>
      </c>
      <c r="G50" s="47">
        <v>0</v>
      </c>
      <c r="H50" s="47">
        <v>0</v>
      </c>
      <c r="I50" s="47">
        <f t="shared" si="1"/>
        <v>5000</v>
      </c>
      <c r="J50" s="55"/>
      <c r="K50" s="47">
        <v>0</v>
      </c>
      <c r="L50" s="47">
        <v>5000</v>
      </c>
      <c r="M50" s="47">
        <v>0</v>
      </c>
      <c r="N50" s="47">
        <v>0</v>
      </c>
    </row>
    <row r="51" spans="1:14">
      <c r="A51" s="45">
        <v>2307020145</v>
      </c>
      <c r="B51" s="45">
        <v>10</v>
      </c>
      <c r="C51" s="46" t="s">
        <v>996</v>
      </c>
      <c r="D51" s="47">
        <v>0</v>
      </c>
      <c r="E51" s="47">
        <v>5000</v>
      </c>
      <c r="F51" s="47">
        <f t="shared" si="0"/>
        <v>5000</v>
      </c>
      <c r="G51" s="47">
        <v>0</v>
      </c>
      <c r="H51" s="47">
        <v>0</v>
      </c>
      <c r="I51" s="47">
        <f t="shared" si="1"/>
        <v>5000</v>
      </c>
      <c r="J51" s="55"/>
      <c r="K51" s="47">
        <v>0</v>
      </c>
      <c r="L51" s="47">
        <v>5000</v>
      </c>
      <c r="M51" s="47">
        <v>0</v>
      </c>
      <c r="N51" s="47">
        <v>0</v>
      </c>
    </row>
    <row r="52" spans="1:14">
      <c r="A52" s="45">
        <v>2307020146</v>
      </c>
      <c r="B52" s="45">
        <v>10</v>
      </c>
      <c r="C52" s="46" t="s">
        <v>997</v>
      </c>
      <c r="D52" s="47">
        <v>0</v>
      </c>
      <c r="E52" s="47">
        <v>0</v>
      </c>
      <c r="F52" s="47">
        <f t="shared" si="0"/>
        <v>0</v>
      </c>
      <c r="G52" s="47">
        <v>0</v>
      </c>
      <c r="H52" s="47">
        <v>0</v>
      </c>
      <c r="I52" s="47">
        <f t="shared" si="1"/>
        <v>0</v>
      </c>
      <c r="J52" s="55"/>
      <c r="K52" s="47">
        <v>0</v>
      </c>
      <c r="L52" s="47">
        <v>0</v>
      </c>
      <c r="M52" s="47">
        <v>0</v>
      </c>
      <c r="N52" s="47">
        <v>0</v>
      </c>
    </row>
    <row r="53" spans="1:14">
      <c r="A53" s="45">
        <v>2307020147</v>
      </c>
      <c r="B53" s="45">
        <v>10</v>
      </c>
      <c r="C53" s="46" t="s">
        <v>998</v>
      </c>
      <c r="D53" s="47">
        <v>0</v>
      </c>
      <c r="E53" s="47">
        <v>0</v>
      </c>
      <c r="F53" s="47">
        <f t="shared" si="0"/>
        <v>0</v>
      </c>
      <c r="G53" s="47">
        <v>0</v>
      </c>
      <c r="H53" s="47">
        <v>0</v>
      </c>
      <c r="I53" s="47">
        <f t="shared" si="1"/>
        <v>0</v>
      </c>
      <c r="J53" s="55"/>
      <c r="K53" s="47">
        <v>0</v>
      </c>
      <c r="L53" s="47">
        <v>0</v>
      </c>
      <c r="M53" s="47">
        <v>0</v>
      </c>
      <c r="N53" s="47">
        <v>0</v>
      </c>
    </row>
    <row r="54" spans="1:14">
      <c r="A54" s="45">
        <v>2307020148</v>
      </c>
      <c r="B54" s="45">
        <v>10</v>
      </c>
      <c r="C54" s="46" t="s">
        <v>999</v>
      </c>
      <c r="D54" s="47">
        <v>0</v>
      </c>
      <c r="E54" s="47">
        <v>2400</v>
      </c>
      <c r="F54" s="47">
        <f t="shared" si="0"/>
        <v>2400</v>
      </c>
      <c r="G54" s="47">
        <v>0</v>
      </c>
      <c r="H54" s="47">
        <v>0</v>
      </c>
      <c r="I54" s="47">
        <f t="shared" si="1"/>
        <v>2400</v>
      </c>
      <c r="J54" s="55"/>
      <c r="K54" s="47">
        <v>0</v>
      </c>
      <c r="L54" s="47">
        <v>2400</v>
      </c>
      <c r="M54" s="47">
        <v>0</v>
      </c>
      <c r="N54" s="47">
        <v>0</v>
      </c>
    </row>
    <row r="55" spans="1:14">
      <c r="A55" s="45">
        <v>2307020149</v>
      </c>
      <c r="B55" s="45">
        <v>10</v>
      </c>
      <c r="C55" s="46" t="s">
        <v>1000</v>
      </c>
      <c r="D55" s="47">
        <v>0</v>
      </c>
      <c r="E55" s="47">
        <v>1400</v>
      </c>
      <c r="F55" s="47">
        <f t="shared" si="0"/>
        <v>1400</v>
      </c>
      <c r="G55" s="47">
        <v>0</v>
      </c>
      <c r="H55" s="47">
        <v>0</v>
      </c>
      <c r="I55" s="47">
        <f t="shared" si="1"/>
        <v>1400</v>
      </c>
      <c r="J55" s="55"/>
      <c r="K55" s="47">
        <v>0</v>
      </c>
      <c r="L55" s="47">
        <v>1400</v>
      </c>
      <c r="M55" s="47">
        <v>0</v>
      </c>
      <c r="N55" s="47">
        <v>0</v>
      </c>
    </row>
    <row r="56" spans="1:14">
      <c r="A56" s="45">
        <v>2307020150</v>
      </c>
      <c r="B56" s="45">
        <v>10</v>
      </c>
      <c r="C56" s="46" t="s">
        <v>1001</v>
      </c>
      <c r="D56" s="47">
        <v>0</v>
      </c>
      <c r="E56" s="47">
        <v>0</v>
      </c>
      <c r="F56" s="47">
        <f t="shared" si="0"/>
        <v>0</v>
      </c>
      <c r="G56" s="47">
        <v>0</v>
      </c>
      <c r="H56" s="47">
        <v>0</v>
      </c>
      <c r="I56" s="47">
        <f t="shared" si="1"/>
        <v>0</v>
      </c>
      <c r="J56" s="55"/>
      <c r="K56" s="47">
        <v>0</v>
      </c>
      <c r="L56" s="47">
        <v>0</v>
      </c>
      <c r="M56" s="47">
        <v>0</v>
      </c>
      <c r="N56" s="47">
        <v>0</v>
      </c>
    </row>
    <row r="57" spans="1:14">
      <c r="A57" s="45">
        <v>2307020151</v>
      </c>
      <c r="B57" s="45">
        <v>10</v>
      </c>
      <c r="C57" s="46" t="s">
        <v>1002</v>
      </c>
      <c r="D57" s="47">
        <v>0</v>
      </c>
      <c r="E57" s="47">
        <v>0</v>
      </c>
      <c r="F57" s="47">
        <f t="shared" si="0"/>
        <v>0</v>
      </c>
      <c r="G57" s="47">
        <v>0</v>
      </c>
      <c r="H57" s="47">
        <v>0</v>
      </c>
      <c r="I57" s="47">
        <f t="shared" si="1"/>
        <v>0</v>
      </c>
      <c r="J57" s="55"/>
      <c r="K57" s="47">
        <v>0</v>
      </c>
      <c r="L57" s="47">
        <v>0</v>
      </c>
      <c r="M57" s="47">
        <v>0</v>
      </c>
      <c r="N57" s="47">
        <v>0</v>
      </c>
    </row>
    <row r="58" spans="1:14">
      <c r="A58" s="45">
        <v>2307020152</v>
      </c>
      <c r="B58" s="45">
        <v>10</v>
      </c>
      <c r="C58" s="46" t="s">
        <v>1003</v>
      </c>
      <c r="D58" s="47">
        <v>0</v>
      </c>
      <c r="E58" s="47">
        <v>1600</v>
      </c>
      <c r="F58" s="47">
        <f t="shared" si="0"/>
        <v>1600</v>
      </c>
      <c r="G58" s="47">
        <v>0</v>
      </c>
      <c r="H58" s="47">
        <v>0</v>
      </c>
      <c r="I58" s="47">
        <f t="shared" si="1"/>
        <v>1600</v>
      </c>
      <c r="J58" s="55"/>
      <c r="K58" s="47">
        <v>0</v>
      </c>
      <c r="L58" s="47">
        <v>1600</v>
      </c>
      <c r="M58" s="47">
        <v>0</v>
      </c>
      <c r="N58" s="47">
        <v>0</v>
      </c>
    </row>
    <row r="59" spans="1:14">
      <c r="A59" s="45">
        <v>2307020153</v>
      </c>
      <c r="B59" s="45">
        <v>10</v>
      </c>
      <c r="C59" s="46" t="s">
        <v>1004</v>
      </c>
      <c r="D59" s="47">
        <v>0</v>
      </c>
      <c r="E59" s="47">
        <v>0</v>
      </c>
      <c r="F59" s="47">
        <f t="shared" si="0"/>
        <v>0</v>
      </c>
      <c r="G59" s="47">
        <v>0</v>
      </c>
      <c r="H59" s="47">
        <v>0</v>
      </c>
      <c r="I59" s="47">
        <f t="shared" si="1"/>
        <v>0</v>
      </c>
      <c r="J59" s="55"/>
      <c r="K59" s="47">
        <v>0</v>
      </c>
      <c r="L59" s="47">
        <v>0</v>
      </c>
      <c r="M59" s="47">
        <v>0</v>
      </c>
      <c r="N59" s="47">
        <v>0</v>
      </c>
    </row>
    <row r="60" spans="1:14">
      <c r="A60" s="45">
        <v>2307020154</v>
      </c>
      <c r="B60" s="45">
        <v>10</v>
      </c>
      <c r="C60" s="46" t="s">
        <v>1005</v>
      </c>
      <c r="D60" s="47">
        <v>0</v>
      </c>
      <c r="E60" s="47">
        <v>14000</v>
      </c>
      <c r="F60" s="47">
        <f t="shared" si="0"/>
        <v>14000</v>
      </c>
      <c r="G60" s="47">
        <v>0</v>
      </c>
      <c r="H60" s="47">
        <v>0</v>
      </c>
      <c r="I60" s="47">
        <f t="shared" si="1"/>
        <v>14000</v>
      </c>
      <c r="J60" s="55"/>
      <c r="K60" s="47">
        <v>0</v>
      </c>
      <c r="L60" s="47">
        <v>14000</v>
      </c>
      <c r="M60" s="47">
        <v>0</v>
      </c>
      <c r="N60" s="47">
        <v>0</v>
      </c>
    </row>
    <row r="61" spans="1:14">
      <c r="A61" s="45">
        <v>2307020155</v>
      </c>
      <c r="B61" s="45">
        <v>10</v>
      </c>
      <c r="C61" s="46" t="s">
        <v>1006</v>
      </c>
      <c r="D61" s="47">
        <v>0</v>
      </c>
      <c r="E61" s="47">
        <v>0</v>
      </c>
      <c r="F61" s="47">
        <f t="shared" si="0"/>
        <v>0</v>
      </c>
      <c r="G61" s="47">
        <v>0</v>
      </c>
      <c r="H61" s="47">
        <v>0</v>
      </c>
      <c r="I61" s="47">
        <f t="shared" si="1"/>
        <v>0</v>
      </c>
      <c r="J61" s="55"/>
      <c r="K61" s="47">
        <v>0</v>
      </c>
      <c r="L61" s="47">
        <v>0</v>
      </c>
      <c r="M61" s="47">
        <v>0</v>
      </c>
      <c r="N61" s="47">
        <v>0</v>
      </c>
    </row>
    <row r="62" spans="1:14">
      <c r="A62" s="45">
        <v>2307020156</v>
      </c>
      <c r="B62" s="45">
        <v>10</v>
      </c>
      <c r="C62" s="46" t="s">
        <v>1007</v>
      </c>
      <c r="D62" s="47">
        <v>0</v>
      </c>
      <c r="E62" s="47">
        <v>0</v>
      </c>
      <c r="F62" s="47">
        <f t="shared" si="0"/>
        <v>0</v>
      </c>
      <c r="G62" s="47">
        <v>0</v>
      </c>
      <c r="H62" s="47">
        <v>0</v>
      </c>
      <c r="I62" s="47">
        <f t="shared" si="1"/>
        <v>0</v>
      </c>
      <c r="J62" s="55"/>
      <c r="K62" s="47">
        <v>0</v>
      </c>
      <c r="L62" s="47">
        <v>0</v>
      </c>
      <c r="M62" s="47">
        <v>0</v>
      </c>
      <c r="N62" s="47">
        <v>0</v>
      </c>
    </row>
    <row r="63" spans="1:14">
      <c r="A63" s="45">
        <v>2307020157</v>
      </c>
      <c r="B63" s="45">
        <v>10</v>
      </c>
      <c r="C63" s="46" t="s">
        <v>1008</v>
      </c>
      <c r="D63" s="47">
        <v>0</v>
      </c>
      <c r="E63" s="47">
        <v>8000</v>
      </c>
      <c r="F63" s="47">
        <f t="shared" si="0"/>
        <v>8000</v>
      </c>
      <c r="G63" s="47">
        <v>0</v>
      </c>
      <c r="H63" s="47">
        <v>0</v>
      </c>
      <c r="I63" s="47">
        <f t="shared" si="1"/>
        <v>8000</v>
      </c>
      <c r="J63" s="55"/>
      <c r="K63" s="47">
        <v>0</v>
      </c>
      <c r="L63" s="47">
        <v>8000</v>
      </c>
      <c r="M63" s="47">
        <v>0</v>
      </c>
      <c r="N63" s="47">
        <v>0</v>
      </c>
    </row>
    <row r="64" spans="1:14">
      <c r="A64" s="45">
        <v>2307020158</v>
      </c>
      <c r="B64" s="45">
        <v>10</v>
      </c>
      <c r="C64" s="46" t="s">
        <v>1009</v>
      </c>
      <c r="D64" s="47">
        <v>0</v>
      </c>
      <c r="E64" s="47">
        <v>1760</v>
      </c>
      <c r="F64" s="47">
        <f t="shared" si="0"/>
        <v>1760</v>
      </c>
      <c r="G64" s="47">
        <v>0</v>
      </c>
      <c r="H64" s="47">
        <v>0</v>
      </c>
      <c r="I64" s="47">
        <f t="shared" si="1"/>
        <v>1760</v>
      </c>
      <c r="J64" s="55"/>
      <c r="K64" s="47">
        <v>0</v>
      </c>
      <c r="L64" s="47">
        <v>1760</v>
      </c>
      <c r="M64" s="47">
        <v>0</v>
      </c>
      <c r="N64" s="47">
        <v>0</v>
      </c>
    </row>
    <row r="65" spans="1:14">
      <c r="A65" s="45">
        <v>2307020159</v>
      </c>
      <c r="B65" s="45">
        <v>10</v>
      </c>
      <c r="C65" s="46" t="s">
        <v>1010</v>
      </c>
      <c r="D65" s="47">
        <v>0</v>
      </c>
      <c r="E65" s="47">
        <v>1716</v>
      </c>
      <c r="F65" s="47">
        <f t="shared" si="0"/>
        <v>1716</v>
      </c>
      <c r="G65" s="47">
        <v>0</v>
      </c>
      <c r="H65" s="47">
        <v>0</v>
      </c>
      <c r="I65" s="47">
        <f t="shared" si="1"/>
        <v>1716</v>
      </c>
      <c r="J65" s="55"/>
      <c r="K65" s="47">
        <v>0</v>
      </c>
      <c r="L65" s="47">
        <v>1716</v>
      </c>
      <c r="M65" s="47">
        <v>0</v>
      </c>
      <c r="N65" s="47">
        <v>0</v>
      </c>
    </row>
    <row r="66" spans="1:14">
      <c r="A66" s="45">
        <v>2307020160</v>
      </c>
      <c r="B66" s="45">
        <v>10</v>
      </c>
      <c r="C66" s="46" t="s">
        <v>1011</v>
      </c>
      <c r="D66" s="47">
        <v>0</v>
      </c>
      <c r="E66" s="47">
        <v>1732</v>
      </c>
      <c r="F66" s="47">
        <f t="shared" si="0"/>
        <v>1732</v>
      </c>
      <c r="G66" s="47">
        <v>0</v>
      </c>
      <c r="H66" s="47">
        <v>0</v>
      </c>
      <c r="I66" s="47">
        <f t="shared" si="1"/>
        <v>1732</v>
      </c>
      <c r="J66" s="55"/>
      <c r="K66" s="47">
        <v>0</v>
      </c>
      <c r="L66" s="47">
        <v>1732</v>
      </c>
      <c r="M66" s="47">
        <v>0</v>
      </c>
      <c r="N66" s="47">
        <v>0</v>
      </c>
    </row>
    <row r="67" spans="1:14">
      <c r="A67" s="45">
        <v>2307020161</v>
      </c>
      <c r="B67" s="45">
        <v>10</v>
      </c>
      <c r="C67" s="46" t="s">
        <v>1012</v>
      </c>
      <c r="D67" s="47">
        <v>0</v>
      </c>
      <c r="E67" s="47">
        <v>3200</v>
      </c>
      <c r="F67" s="47">
        <f t="shared" si="0"/>
        <v>3200</v>
      </c>
      <c r="G67" s="47">
        <v>0</v>
      </c>
      <c r="H67" s="47">
        <v>0</v>
      </c>
      <c r="I67" s="47">
        <f t="shared" si="1"/>
        <v>3200</v>
      </c>
      <c r="J67" s="55"/>
      <c r="K67" s="47">
        <v>0</v>
      </c>
      <c r="L67" s="47">
        <v>3200</v>
      </c>
      <c r="M67" s="47">
        <v>0</v>
      </c>
      <c r="N67" s="47">
        <v>0</v>
      </c>
    </row>
    <row r="68" spans="1:14">
      <c r="A68" s="45">
        <v>2307020162</v>
      </c>
      <c r="B68" s="45">
        <v>10</v>
      </c>
      <c r="C68" s="46" t="s">
        <v>1013</v>
      </c>
      <c r="D68" s="47">
        <v>0</v>
      </c>
      <c r="E68" s="47">
        <v>500</v>
      </c>
      <c r="F68" s="47">
        <f t="shared" ref="F68:F131" si="2">E68-D68</f>
        <v>500</v>
      </c>
      <c r="G68" s="47">
        <v>0</v>
      </c>
      <c r="H68" s="47">
        <v>0</v>
      </c>
      <c r="I68" s="47">
        <f t="shared" ref="I68:I131" si="3">F68+H68-G68</f>
        <v>500</v>
      </c>
      <c r="J68" s="55"/>
      <c r="K68" s="47">
        <v>0</v>
      </c>
      <c r="L68" s="47">
        <v>500</v>
      </c>
      <c r="M68" s="47">
        <v>0</v>
      </c>
      <c r="N68" s="47">
        <v>0</v>
      </c>
    </row>
    <row r="69" spans="1:14">
      <c r="A69" s="45">
        <v>2307020163</v>
      </c>
      <c r="B69" s="45">
        <v>10</v>
      </c>
      <c r="C69" s="46" t="s">
        <v>1014</v>
      </c>
      <c r="D69" s="47">
        <v>0</v>
      </c>
      <c r="E69" s="47">
        <v>1000</v>
      </c>
      <c r="F69" s="47">
        <f t="shared" si="2"/>
        <v>1000</v>
      </c>
      <c r="G69" s="47">
        <v>0</v>
      </c>
      <c r="H69" s="47">
        <v>0</v>
      </c>
      <c r="I69" s="47">
        <f t="shared" si="3"/>
        <v>1000</v>
      </c>
      <c r="J69" s="55"/>
      <c r="K69" s="47">
        <v>0</v>
      </c>
      <c r="L69" s="47">
        <v>1000</v>
      </c>
      <c r="M69" s="47">
        <v>0</v>
      </c>
      <c r="N69" s="47">
        <v>0</v>
      </c>
    </row>
    <row r="70" spans="1:14">
      <c r="A70" s="45">
        <v>2307020164</v>
      </c>
      <c r="B70" s="45">
        <v>10</v>
      </c>
      <c r="C70" s="46" t="s">
        <v>1015</v>
      </c>
      <c r="D70" s="47">
        <v>0</v>
      </c>
      <c r="E70" s="47">
        <v>0</v>
      </c>
      <c r="F70" s="47">
        <f t="shared" si="2"/>
        <v>0</v>
      </c>
      <c r="G70" s="47">
        <v>0</v>
      </c>
      <c r="H70" s="47">
        <v>0</v>
      </c>
      <c r="I70" s="47">
        <f t="shared" si="3"/>
        <v>0</v>
      </c>
      <c r="J70" s="55"/>
      <c r="K70" s="47">
        <v>0</v>
      </c>
      <c r="L70" s="47">
        <v>0</v>
      </c>
      <c r="M70" s="47">
        <v>0</v>
      </c>
      <c r="N70" s="47">
        <v>0</v>
      </c>
    </row>
    <row r="71" spans="1:14">
      <c r="A71" s="45">
        <v>2307020165</v>
      </c>
      <c r="B71" s="45">
        <v>10</v>
      </c>
      <c r="C71" s="46" t="s">
        <v>1016</v>
      </c>
      <c r="D71" s="47">
        <v>0</v>
      </c>
      <c r="E71" s="47">
        <v>0</v>
      </c>
      <c r="F71" s="47">
        <f t="shared" si="2"/>
        <v>0</v>
      </c>
      <c r="G71" s="47">
        <v>0</v>
      </c>
      <c r="H71" s="47">
        <v>0</v>
      </c>
      <c r="I71" s="47">
        <f t="shared" si="3"/>
        <v>0</v>
      </c>
      <c r="J71" s="55"/>
      <c r="K71" s="47">
        <v>0</v>
      </c>
      <c r="L71" s="47">
        <v>0</v>
      </c>
      <c r="M71" s="47">
        <v>0</v>
      </c>
      <c r="N71" s="47">
        <v>0</v>
      </c>
    </row>
    <row r="72" spans="1:14">
      <c r="A72" s="45">
        <v>2307020166</v>
      </c>
      <c r="B72" s="45">
        <v>10</v>
      </c>
      <c r="C72" s="46" t="s">
        <v>1017</v>
      </c>
      <c r="D72" s="47">
        <v>0</v>
      </c>
      <c r="E72" s="47">
        <v>3000</v>
      </c>
      <c r="F72" s="47">
        <f t="shared" si="2"/>
        <v>3000</v>
      </c>
      <c r="G72" s="47">
        <v>0</v>
      </c>
      <c r="H72" s="47">
        <v>0</v>
      </c>
      <c r="I72" s="47">
        <f t="shared" si="3"/>
        <v>3000</v>
      </c>
      <c r="J72" s="55"/>
      <c r="K72" s="47">
        <v>0</v>
      </c>
      <c r="L72" s="47">
        <v>3000</v>
      </c>
      <c r="M72" s="47">
        <v>0</v>
      </c>
      <c r="N72" s="47">
        <v>0</v>
      </c>
    </row>
    <row r="73" spans="1:14">
      <c r="A73" s="45">
        <v>2307020167</v>
      </c>
      <c r="B73" s="45">
        <v>10</v>
      </c>
      <c r="C73" s="46" t="s">
        <v>1018</v>
      </c>
      <c r="D73" s="47">
        <v>0</v>
      </c>
      <c r="E73" s="47">
        <v>0</v>
      </c>
      <c r="F73" s="47">
        <f t="shared" si="2"/>
        <v>0</v>
      </c>
      <c r="G73" s="47">
        <v>0</v>
      </c>
      <c r="H73" s="47">
        <v>0</v>
      </c>
      <c r="I73" s="47">
        <f t="shared" si="3"/>
        <v>0</v>
      </c>
      <c r="J73" s="55"/>
      <c r="K73" s="47">
        <v>0</v>
      </c>
      <c r="L73" s="47">
        <v>0</v>
      </c>
      <c r="M73" s="47">
        <v>0</v>
      </c>
      <c r="N73" s="47">
        <v>0</v>
      </c>
    </row>
    <row r="74" spans="1:14">
      <c r="A74" s="45">
        <v>2307020168</v>
      </c>
      <c r="B74" s="45">
        <v>10</v>
      </c>
      <c r="C74" s="46" t="s">
        <v>1019</v>
      </c>
      <c r="D74" s="47">
        <v>0</v>
      </c>
      <c r="E74" s="47">
        <v>5600</v>
      </c>
      <c r="F74" s="47">
        <f t="shared" si="2"/>
        <v>5600</v>
      </c>
      <c r="G74" s="47">
        <v>5600</v>
      </c>
      <c r="H74" s="47">
        <v>0</v>
      </c>
      <c r="I74" s="47">
        <f t="shared" si="3"/>
        <v>0</v>
      </c>
      <c r="J74" s="55"/>
      <c r="K74" s="47">
        <v>0</v>
      </c>
      <c r="L74" s="47">
        <v>0</v>
      </c>
      <c r="M74" s="47">
        <v>5600</v>
      </c>
      <c r="N74" s="47">
        <v>0</v>
      </c>
    </row>
    <row r="75" spans="1:14">
      <c r="A75" s="45">
        <v>2307020169</v>
      </c>
      <c r="B75" s="45">
        <v>10</v>
      </c>
      <c r="C75" s="46" t="s">
        <v>1020</v>
      </c>
      <c r="D75" s="47">
        <v>0</v>
      </c>
      <c r="E75" s="47">
        <v>1600</v>
      </c>
      <c r="F75" s="47">
        <f t="shared" si="2"/>
        <v>1600</v>
      </c>
      <c r="G75" s="47">
        <v>0</v>
      </c>
      <c r="H75" s="47">
        <v>0</v>
      </c>
      <c r="I75" s="47">
        <f t="shared" si="3"/>
        <v>1600</v>
      </c>
      <c r="J75" s="55"/>
      <c r="K75" s="47">
        <v>0</v>
      </c>
      <c r="L75" s="47">
        <v>1600</v>
      </c>
      <c r="M75" s="47">
        <v>0</v>
      </c>
      <c r="N75" s="47">
        <v>0</v>
      </c>
    </row>
    <row r="76" spans="1:14">
      <c r="A76" s="45">
        <v>2307020170</v>
      </c>
      <c r="B76" s="45">
        <v>10</v>
      </c>
      <c r="C76" s="46" t="s">
        <v>1021</v>
      </c>
      <c r="D76" s="47">
        <v>0</v>
      </c>
      <c r="E76" s="47">
        <v>2800</v>
      </c>
      <c r="F76" s="47">
        <f t="shared" si="2"/>
        <v>2800</v>
      </c>
      <c r="G76" s="47">
        <v>0</v>
      </c>
      <c r="H76" s="47">
        <v>0</v>
      </c>
      <c r="I76" s="47">
        <f t="shared" si="3"/>
        <v>2800</v>
      </c>
      <c r="J76" s="55"/>
      <c r="K76" s="47">
        <v>0</v>
      </c>
      <c r="L76" s="47">
        <v>2800</v>
      </c>
      <c r="M76" s="47">
        <v>0</v>
      </c>
      <c r="N76" s="47">
        <v>0</v>
      </c>
    </row>
    <row r="77" spans="1:14">
      <c r="A77" s="45">
        <v>2307020171</v>
      </c>
      <c r="B77" s="45">
        <v>10</v>
      </c>
      <c r="C77" s="46" t="s">
        <v>1022</v>
      </c>
      <c r="D77" s="47">
        <v>0</v>
      </c>
      <c r="E77" s="47">
        <v>2400</v>
      </c>
      <c r="F77" s="47">
        <f t="shared" si="2"/>
        <v>2400</v>
      </c>
      <c r="G77" s="47">
        <v>0</v>
      </c>
      <c r="H77" s="47">
        <v>0</v>
      </c>
      <c r="I77" s="47">
        <f t="shared" si="3"/>
        <v>2400</v>
      </c>
      <c r="J77" s="55"/>
      <c r="K77" s="47">
        <v>0</v>
      </c>
      <c r="L77" s="47">
        <v>2400</v>
      </c>
      <c r="M77" s="47">
        <v>0</v>
      </c>
      <c r="N77" s="47">
        <v>0</v>
      </c>
    </row>
    <row r="78" spans="1:14">
      <c r="A78" s="45">
        <v>2307020172</v>
      </c>
      <c r="B78" s="45">
        <v>10</v>
      </c>
      <c r="C78" s="46" t="s">
        <v>1023</v>
      </c>
      <c r="D78" s="47">
        <v>0</v>
      </c>
      <c r="E78" s="47">
        <v>0</v>
      </c>
      <c r="F78" s="47">
        <f t="shared" si="2"/>
        <v>0</v>
      </c>
      <c r="G78" s="47">
        <v>0</v>
      </c>
      <c r="H78" s="47">
        <v>0</v>
      </c>
      <c r="I78" s="47">
        <f t="shared" si="3"/>
        <v>0</v>
      </c>
      <c r="J78" s="55"/>
      <c r="K78" s="47">
        <v>0</v>
      </c>
      <c r="L78" s="47">
        <v>0</v>
      </c>
      <c r="M78" s="47">
        <v>0</v>
      </c>
      <c r="N78" s="47">
        <v>0</v>
      </c>
    </row>
    <row r="79" spans="1:14">
      <c r="A79" s="45">
        <v>2307020173</v>
      </c>
      <c r="B79" s="45">
        <v>10</v>
      </c>
      <c r="C79" s="46" t="s">
        <v>1024</v>
      </c>
      <c r="D79" s="47">
        <v>0</v>
      </c>
      <c r="E79" s="47">
        <v>0</v>
      </c>
      <c r="F79" s="47">
        <f t="shared" si="2"/>
        <v>0</v>
      </c>
      <c r="G79" s="47">
        <v>0</v>
      </c>
      <c r="H79" s="47">
        <v>0</v>
      </c>
      <c r="I79" s="47">
        <f t="shared" si="3"/>
        <v>0</v>
      </c>
      <c r="J79" s="55"/>
      <c r="K79" s="47">
        <v>0</v>
      </c>
      <c r="L79" s="47">
        <v>0</v>
      </c>
      <c r="M79" s="47">
        <v>0</v>
      </c>
      <c r="N79" s="47">
        <v>0</v>
      </c>
    </row>
    <row r="80" spans="1:14">
      <c r="A80" s="45">
        <v>2307020174</v>
      </c>
      <c r="B80" s="45">
        <v>10</v>
      </c>
      <c r="C80" s="46" t="s">
        <v>1025</v>
      </c>
      <c r="D80" s="47">
        <v>0</v>
      </c>
      <c r="E80" s="47">
        <v>2400</v>
      </c>
      <c r="F80" s="47">
        <f t="shared" si="2"/>
        <v>2400</v>
      </c>
      <c r="G80" s="47">
        <v>0</v>
      </c>
      <c r="H80" s="47">
        <v>0</v>
      </c>
      <c r="I80" s="47">
        <f t="shared" si="3"/>
        <v>2400</v>
      </c>
      <c r="J80" s="55"/>
      <c r="K80" s="47">
        <v>0</v>
      </c>
      <c r="L80" s="47">
        <v>2400</v>
      </c>
      <c r="M80" s="47">
        <v>0</v>
      </c>
      <c r="N80" s="47">
        <v>0</v>
      </c>
    </row>
    <row r="81" spans="1:14">
      <c r="A81" s="45">
        <v>2307020175</v>
      </c>
      <c r="B81" s="45">
        <v>10</v>
      </c>
      <c r="C81" s="46" t="s">
        <v>1026</v>
      </c>
      <c r="D81" s="47">
        <v>0</v>
      </c>
      <c r="E81" s="47">
        <v>0</v>
      </c>
      <c r="F81" s="47">
        <f t="shared" si="2"/>
        <v>0</v>
      </c>
      <c r="G81" s="47">
        <v>0</v>
      </c>
      <c r="H81" s="47">
        <v>0</v>
      </c>
      <c r="I81" s="47">
        <f t="shared" si="3"/>
        <v>0</v>
      </c>
      <c r="J81" s="55"/>
      <c r="K81" s="47">
        <v>0</v>
      </c>
      <c r="L81" s="47">
        <v>0</v>
      </c>
      <c r="M81" s="47">
        <v>0</v>
      </c>
      <c r="N81" s="47">
        <v>0</v>
      </c>
    </row>
    <row r="82" spans="1:14">
      <c r="A82" s="45">
        <v>2307020176</v>
      </c>
      <c r="B82" s="45">
        <v>10</v>
      </c>
      <c r="C82" s="46" t="s">
        <v>1027</v>
      </c>
      <c r="D82" s="47">
        <v>0</v>
      </c>
      <c r="E82" s="47">
        <v>0</v>
      </c>
      <c r="F82" s="47">
        <f t="shared" si="2"/>
        <v>0</v>
      </c>
      <c r="G82" s="47">
        <v>0</v>
      </c>
      <c r="H82" s="47">
        <v>0</v>
      </c>
      <c r="I82" s="47">
        <f t="shared" si="3"/>
        <v>0</v>
      </c>
      <c r="J82" s="55"/>
      <c r="K82" s="47">
        <v>0</v>
      </c>
      <c r="L82" s="47">
        <v>0</v>
      </c>
      <c r="M82" s="47">
        <v>0</v>
      </c>
      <c r="N82" s="47">
        <v>0</v>
      </c>
    </row>
    <row r="83" spans="1:14">
      <c r="A83" s="45">
        <v>2307020177</v>
      </c>
      <c r="B83" s="45">
        <v>10</v>
      </c>
      <c r="C83" s="46" t="s">
        <v>1028</v>
      </c>
      <c r="D83" s="47">
        <v>0</v>
      </c>
      <c r="E83" s="47">
        <v>3600</v>
      </c>
      <c r="F83" s="47">
        <f t="shared" si="2"/>
        <v>3600</v>
      </c>
      <c r="G83" s="47">
        <v>0</v>
      </c>
      <c r="H83" s="47">
        <v>0</v>
      </c>
      <c r="I83" s="47">
        <f t="shared" si="3"/>
        <v>3600</v>
      </c>
      <c r="J83" s="55"/>
      <c r="K83" s="47">
        <v>0</v>
      </c>
      <c r="L83" s="47">
        <v>3600</v>
      </c>
      <c r="M83" s="47">
        <v>0</v>
      </c>
      <c r="N83" s="47">
        <v>0</v>
      </c>
    </row>
    <row r="84" spans="1:14">
      <c r="A84" s="45">
        <v>2307020178</v>
      </c>
      <c r="B84" s="45">
        <v>10</v>
      </c>
      <c r="C84" s="46" t="s">
        <v>1029</v>
      </c>
      <c r="D84" s="47">
        <v>0</v>
      </c>
      <c r="E84" s="47">
        <v>4800</v>
      </c>
      <c r="F84" s="47">
        <f t="shared" si="2"/>
        <v>4800</v>
      </c>
      <c r="G84" s="47">
        <v>0</v>
      </c>
      <c r="H84" s="47">
        <v>0</v>
      </c>
      <c r="I84" s="47">
        <f t="shared" si="3"/>
        <v>4800</v>
      </c>
      <c r="J84" s="55"/>
      <c r="K84" s="47">
        <v>0</v>
      </c>
      <c r="L84" s="47">
        <v>4800</v>
      </c>
      <c r="M84" s="47">
        <v>0</v>
      </c>
      <c r="N84" s="47">
        <v>0</v>
      </c>
    </row>
    <row r="85" spans="1:14">
      <c r="A85" s="45">
        <v>2307020179</v>
      </c>
      <c r="B85" s="45">
        <v>10</v>
      </c>
      <c r="C85" s="46" t="s">
        <v>1030</v>
      </c>
      <c r="D85" s="47">
        <v>0</v>
      </c>
      <c r="E85" s="47">
        <v>3332</v>
      </c>
      <c r="F85" s="47">
        <f t="shared" si="2"/>
        <v>3332</v>
      </c>
      <c r="G85" s="47">
        <v>0</v>
      </c>
      <c r="H85" s="47">
        <v>0</v>
      </c>
      <c r="I85" s="47">
        <f t="shared" si="3"/>
        <v>3332</v>
      </c>
      <c r="J85" s="55"/>
      <c r="K85" s="47">
        <v>0</v>
      </c>
      <c r="L85" s="47">
        <v>3332</v>
      </c>
      <c r="M85" s="47">
        <v>0</v>
      </c>
      <c r="N85" s="47">
        <v>0</v>
      </c>
    </row>
    <row r="86" spans="1:14">
      <c r="A86" s="45">
        <v>2307020180</v>
      </c>
      <c r="B86" s="45">
        <v>10</v>
      </c>
      <c r="C86" s="46" t="s">
        <v>1031</v>
      </c>
      <c r="D86" s="47">
        <v>0</v>
      </c>
      <c r="E86" s="47">
        <v>2000</v>
      </c>
      <c r="F86" s="47">
        <f t="shared" si="2"/>
        <v>2000</v>
      </c>
      <c r="G86" s="47">
        <v>0</v>
      </c>
      <c r="H86" s="47">
        <v>0</v>
      </c>
      <c r="I86" s="47">
        <f t="shared" si="3"/>
        <v>2000</v>
      </c>
      <c r="J86" s="55"/>
      <c r="K86" s="47">
        <v>0</v>
      </c>
      <c r="L86" s="47">
        <v>2000</v>
      </c>
      <c r="M86" s="47">
        <v>0</v>
      </c>
      <c r="N86" s="47">
        <v>0</v>
      </c>
    </row>
    <row r="87" spans="1:14">
      <c r="A87" s="45">
        <v>2307020181</v>
      </c>
      <c r="B87" s="45">
        <v>10</v>
      </c>
      <c r="C87" s="46" t="s">
        <v>1032</v>
      </c>
      <c r="D87" s="47">
        <v>0</v>
      </c>
      <c r="E87" s="47">
        <v>2800</v>
      </c>
      <c r="F87" s="47">
        <f t="shared" si="2"/>
        <v>2800</v>
      </c>
      <c r="G87" s="47">
        <v>2800</v>
      </c>
      <c r="H87" s="47">
        <v>0</v>
      </c>
      <c r="I87" s="47">
        <f t="shared" si="3"/>
        <v>0</v>
      </c>
      <c r="J87" s="55"/>
      <c r="K87" s="47">
        <v>0</v>
      </c>
      <c r="L87" s="47">
        <v>0</v>
      </c>
      <c r="M87" s="47">
        <v>2800</v>
      </c>
      <c r="N87" s="47">
        <v>0</v>
      </c>
    </row>
    <row r="88" spans="1:14">
      <c r="A88" s="45">
        <v>2307020182</v>
      </c>
      <c r="B88" s="45">
        <v>10</v>
      </c>
      <c r="C88" s="46" t="s">
        <v>1033</v>
      </c>
      <c r="D88" s="47">
        <v>0</v>
      </c>
      <c r="E88" s="47">
        <v>4800</v>
      </c>
      <c r="F88" s="47">
        <f t="shared" si="2"/>
        <v>4800</v>
      </c>
      <c r="G88" s="47">
        <v>0</v>
      </c>
      <c r="H88" s="47">
        <v>0</v>
      </c>
      <c r="I88" s="47">
        <f t="shared" si="3"/>
        <v>4800</v>
      </c>
      <c r="J88" s="55"/>
      <c r="K88" s="47">
        <v>0</v>
      </c>
      <c r="L88" s="47">
        <v>4800</v>
      </c>
      <c r="M88" s="47">
        <v>0</v>
      </c>
      <c r="N88" s="47">
        <v>0</v>
      </c>
    </row>
    <row r="89" spans="1:14">
      <c r="A89" s="45">
        <v>2307020183</v>
      </c>
      <c r="B89" s="45">
        <v>10</v>
      </c>
      <c r="C89" s="46" t="s">
        <v>1034</v>
      </c>
      <c r="D89" s="47">
        <v>0</v>
      </c>
      <c r="E89" s="47">
        <v>8000</v>
      </c>
      <c r="F89" s="47">
        <f t="shared" si="2"/>
        <v>8000</v>
      </c>
      <c r="G89" s="47">
        <v>0</v>
      </c>
      <c r="H89" s="47">
        <v>0</v>
      </c>
      <c r="I89" s="47">
        <f t="shared" si="3"/>
        <v>8000</v>
      </c>
      <c r="J89" s="55"/>
      <c r="K89" s="47">
        <v>0</v>
      </c>
      <c r="L89" s="47">
        <v>8000</v>
      </c>
      <c r="M89" s="47">
        <v>0</v>
      </c>
      <c r="N89" s="47">
        <v>0</v>
      </c>
    </row>
    <row r="90" spans="1:14">
      <c r="A90" s="45">
        <v>2307020184</v>
      </c>
      <c r="B90" s="45">
        <v>10</v>
      </c>
      <c r="C90" s="46" t="s">
        <v>1035</v>
      </c>
      <c r="D90" s="47">
        <v>0</v>
      </c>
      <c r="E90" s="47">
        <v>2000</v>
      </c>
      <c r="F90" s="47">
        <f t="shared" si="2"/>
        <v>2000</v>
      </c>
      <c r="G90" s="47">
        <v>0</v>
      </c>
      <c r="H90" s="47">
        <v>0</v>
      </c>
      <c r="I90" s="47">
        <f t="shared" si="3"/>
        <v>2000</v>
      </c>
      <c r="J90" s="55"/>
      <c r="K90" s="47">
        <v>0</v>
      </c>
      <c r="L90" s="47">
        <v>2000</v>
      </c>
      <c r="M90" s="47">
        <v>0</v>
      </c>
      <c r="N90" s="47">
        <v>0</v>
      </c>
    </row>
    <row r="91" spans="1:14">
      <c r="A91" s="45">
        <v>2307020185</v>
      </c>
      <c r="B91" s="45">
        <v>10</v>
      </c>
      <c r="C91" s="46" t="s">
        <v>1036</v>
      </c>
      <c r="D91" s="47">
        <v>0</v>
      </c>
      <c r="E91" s="47">
        <v>1666</v>
      </c>
      <c r="F91" s="47">
        <f t="shared" si="2"/>
        <v>1666</v>
      </c>
      <c r="G91" s="47">
        <v>0</v>
      </c>
      <c r="H91" s="47">
        <v>0</v>
      </c>
      <c r="I91" s="47">
        <f t="shared" si="3"/>
        <v>1666</v>
      </c>
      <c r="J91" s="55"/>
      <c r="K91" s="47">
        <v>0</v>
      </c>
      <c r="L91" s="47">
        <v>1666</v>
      </c>
      <c r="M91" s="47">
        <v>0</v>
      </c>
      <c r="N91" s="47">
        <v>0</v>
      </c>
    </row>
    <row r="92" spans="1:14">
      <c r="A92" s="45">
        <v>2307020186</v>
      </c>
      <c r="B92" s="45">
        <v>10</v>
      </c>
      <c r="C92" s="46" t="s">
        <v>1037</v>
      </c>
      <c r="D92" s="47">
        <v>0</v>
      </c>
      <c r="E92" s="47">
        <v>0</v>
      </c>
      <c r="F92" s="47">
        <f t="shared" si="2"/>
        <v>0</v>
      </c>
      <c r="G92" s="47">
        <v>0</v>
      </c>
      <c r="H92" s="47">
        <v>0</v>
      </c>
      <c r="I92" s="47">
        <f t="shared" si="3"/>
        <v>0</v>
      </c>
      <c r="J92" s="55"/>
      <c r="K92" s="47">
        <v>0</v>
      </c>
      <c r="L92" s="47">
        <v>0</v>
      </c>
      <c r="M92" s="47">
        <v>0</v>
      </c>
      <c r="N92" s="47">
        <v>0</v>
      </c>
    </row>
    <row r="93" spans="1:14">
      <c r="A93" s="45">
        <v>2307020187</v>
      </c>
      <c r="B93" s="45">
        <v>10</v>
      </c>
      <c r="C93" s="46" t="s">
        <v>1038</v>
      </c>
      <c r="D93" s="47">
        <v>0</v>
      </c>
      <c r="E93" s="47">
        <v>0</v>
      </c>
      <c r="F93" s="47">
        <f t="shared" si="2"/>
        <v>0</v>
      </c>
      <c r="G93" s="47">
        <v>0</v>
      </c>
      <c r="H93" s="47">
        <v>0</v>
      </c>
      <c r="I93" s="47">
        <f t="shared" si="3"/>
        <v>0</v>
      </c>
      <c r="J93" s="55"/>
      <c r="K93" s="47">
        <v>0</v>
      </c>
      <c r="L93" s="47">
        <v>0</v>
      </c>
      <c r="M93" s="47">
        <v>0</v>
      </c>
      <c r="N93" s="47">
        <v>0</v>
      </c>
    </row>
    <row r="94" spans="1:14">
      <c r="A94" s="45">
        <v>2307020188</v>
      </c>
      <c r="B94" s="45">
        <v>10</v>
      </c>
      <c r="C94" s="46" t="s">
        <v>1039</v>
      </c>
      <c r="D94" s="47">
        <v>0</v>
      </c>
      <c r="E94" s="47">
        <v>0</v>
      </c>
      <c r="F94" s="47">
        <f t="shared" si="2"/>
        <v>0</v>
      </c>
      <c r="G94" s="47">
        <v>0</v>
      </c>
      <c r="H94" s="47">
        <v>0</v>
      </c>
      <c r="I94" s="47">
        <f t="shared" si="3"/>
        <v>0</v>
      </c>
      <c r="J94" s="55"/>
      <c r="K94" s="47">
        <v>0</v>
      </c>
      <c r="L94" s="47">
        <v>0</v>
      </c>
      <c r="M94" s="47">
        <v>0</v>
      </c>
      <c r="N94" s="47">
        <v>0</v>
      </c>
    </row>
    <row r="95" spans="1:14">
      <c r="A95" s="45">
        <v>2307020189</v>
      </c>
      <c r="B95" s="45">
        <v>10</v>
      </c>
      <c r="C95" s="46" t="s">
        <v>1040</v>
      </c>
      <c r="D95" s="47">
        <v>0</v>
      </c>
      <c r="E95" s="47">
        <v>0</v>
      </c>
      <c r="F95" s="47">
        <f t="shared" si="2"/>
        <v>0</v>
      </c>
      <c r="G95" s="47">
        <v>0</v>
      </c>
      <c r="H95" s="47">
        <v>0</v>
      </c>
      <c r="I95" s="47">
        <f t="shared" si="3"/>
        <v>0</v>
      </c>
      <c r="J95" s="55"/>
      <c r="K95" s="47">
        <v>0</v>
      </c>
      <c r="L95" s="47">
        <v>0</v>
      </c>
      <c r="M95" s="47">
        <v>0</v>
      </c>
      <c r="N95" s="47">
        <v>0</v>
      </c>
    </row>
    <row r="96" spans="1:14">
      <c r="A96" s="45">
        <v>2307020190</v>
      </c>
      <c r="B96" s="45">
        <v>10</v>
      </c>
      <c r="C96" s="46" t="s">
        <v>1041</v>
      </c>
      <c r="D96" s="47">
        <v>0</v>
      </c>
      <c r="E96" s="47">
        <v>4800</v>
      </c>
      <c r="F96" s="47">
        <f t="shared" si="2"/>
        <v>4800</v>
      </c>
      <c r="G96" s="47">
        <v>4800</v>
      </c>
      <c r="H96" s="47">
        <v>0</v>
      </c>
      <c r="I96" s="47">
        <f t="shared" si="3"/>
        <v>0</v>
      </c>
      <c r="J96" s="55"/>
      <c r="K96" s="47">
        <v>0</v>
      </c>
      <c r="L96" s="47">
        <v>0</v>
      </c>
      <c r="M96" s="47">
        <v>4800</v>
      </c>
      <c r="N96" s="47">
        <v>0</v>
      </c>
    </row>
    <row r="97" spans="1:14">
      <c r="A97" s="45">
        <v>2307020191</v>
      </c>
      <c r="B97" s="45">
        <v>10</v>
      </c>
      <c r="C97" s="46" t="s">
        <v>1042</v>
      </c>
      <c r="D97" s="47">
        <v>0</v>
      </c>
      <c r="E97" s="47">
        <v>0</v>
      </c>
      <c r="F97" s="47">
        <f t="shared" si="2"/>
        <v>0</v>
      </c>
      <c r="G97" s="47">
        <v>0</v>
      </c>
      <c r="H97" s="47">
        <v>0</v>
      </c>
      <c r="I97" s="47">
        <f t="shared" si="3"/>
        <v>0</v>
      </c>
      <c r="J97" s="55"/>
      <c r="K97" s="47">
        <v>0</v>
      </c>
      <c r="L97" s="47">
        <v>0</v>
      </c>
      <c r="M97" s="47">
        <v>0</v>
      </c>
      <c r="N97" s="47">
        <v>0</v>
      </c>
    </row>
    <row r="98" spans="1:14">
      <c r="A98" s="45">
        <v>2307020192</v>
      </c>
      <c r="B98" s="45">
        <v>10</v>
      </c>
      <c r="C98" s="46" t="s">
        <v>1043</v>
      </c>
      <c r="D98" s="47">
        <v>0</v>
      </c>
      <c r="E98" s="47">
        <v>0</v>
      </c>
      <c r="F98" s="47">
        <f t="shared" si="2"/>
        <v>0</v>
      </c>
      <c r="G98" s="47">
        <v>0</v>
      </c>
      <c r="H98" s="47">
        <v>0</v>
      </c>
      <c r="I98" s="47">
        <f t="shared" si="3"/>
        <v>0</v>
      </c>
      <c r="J98" s="55"/>
      <c r="K98" s="47">
        <v>0</v>
      </c>
      <c r="L98" s="47">
        <v>0</v>
      </c>
      <c r="M98" s="47">
        <v>0</v>
      </c>
      <c r="N98" s="47">
        <v>0</v>
      </c>
    </row>
    <row r="99" spans="1:14">
      <c r="A99" s="45">
        <v>2307020193</v>
      </c>
      <c r="B99" s="45">
        <v>10</v>
      </c>
      <c r="C99" s="46" t="s">
        <v>1044</v>
      </c>
      <c r="D99" s="47">
        <v>0</v>
      </c>
      <c r="E99" s="47">
        <v>130000</v>
      </c>
      <c r="F99" s="47">
        <f t="shared" si="2"/>
        <v>130000</v>
      </c>
      <c r="G99" s="47">
        <v>0</v>
      </c>
      <c r="H99" s="47">
        <v>0</v>
      </c>
      <c r="I99" s="47">
        <f t="shared" si="3"/>
        <v>130000</v>
      </c>
      <c r="J99" s="55"/>
      <c r="K99" s="47">
        <v>0</v>
      </c>
      <c r="L99" s="47">
        <v>130000</v>
      </c>
      <c r="M99" s="47">
        <v>0</v>
      </c>
      <c r="N99" s="47">
        <v>0</v>
      </c>
    </row>
    <row r="100" spans="1:14">
      <c r="A100" s="45">
        <v>2307020194</v>
      </c>
      <c r="B100" s="45">
        <v>10</v>
      </c>
      <c r="C100" s="46" t="s">
        <v>1045</v>
      </c>
      <c r="D100" s="47">
        <v>0</v>
      </c>
      <c r="E100" s="47">
        <v>0</v>
      </c>
      <c r="F100" s="47">
        <f t="shared" si="2"/>
        <v>0</v>
      </c>
      <c r="G100" s="47">
        <v>0</v>
      </c>
      <c r="H100" s="47">
        <v>0</v>
      </c>
      <c r="I100" s="47">
        <f t="shared" si="3"/>
        <v>0</v>
      </c>
      <c r="J100" s="55"/>
      <c r="K100" s="47">
        <v>0</v>
      </c>
      <c r="L100" s="47">
        <v>0</v>
      </c>
      <c r="M100" s="47">
        <v>0</v>
      </c>
      <c r="N100" s="47">
        <v>0</v>
      </c>
    </row>
    <row r="101" spans="1:14">
      <c r="A101" s="45">
        <v>2307020195</v>
      </c>
      <c r="B101" s="45">
        <v>10</v>
      </c>
      <c r="C101" s="46" t="s">
        <v>1046</v>
      </c>
      <c r="D101" s="47">
        <v>0</v>
      </c>
      <c r="E101" s="47">
        <v>400000</v>
      </c>
      <c r="F101" s="47">
        <f t="shared" si="2"/>
        <v>400000</v>
      </c>
      <c r="G101" s="47">
        <v>0</v>
      </c>
      <c r="H101" s="47">
        <v>0</v>
      </c>
      <c r="I101" s="47">
        <f t="shared" si="3"/>
        <v>400000</v>
      </c>
      <c r="J101" s="55"/>
      <c r="K101" s="47">
        <v>0</v>
      </c>
      <c r="L101" s="47">
        <v>400000</v>
      </c>
      <c r="M101" s="47">
        <v>0</v>
      </c>
      <c r="N101" s="47">
        <v>0</v>
      </c>
    </row>
    <row r="102" spans="1:14">
      <c r="A102" s="45">
        <v>2307020196</v>
      </c>
      <c r="B102" s="45">
        <v>10</v>
      </c>
      <c r="C102" s="46" t="s">
        <v>1047</v>
      </c>
      <c r="D102" s="47">
        <v>0</v>
      </c>
      <c r="E102" s="47">
        <v>1650</v>
      </c>
      <c r="F102" s="47">
        <f t="shared" si="2"/>
        <v>1650</v>
      </c>
      <c r="G102" s="47">
        <v>0</v>
      </c>
      <c r="H102" s="47">
        <v>0</v>
      </c>
      <c r="I102" s="47">
        <f t="shared" si="3"/>
        <v>1650</v>
      </c>
      <c r="J102" s="55"/>
      <c r="K102" s="47">
        <v>0</v>
      </c>
      <c r="L102" s="47">
        <v>1650</v>
      </c>
      <c r="M102" s="47">
        <v>0</v>
      </c>
      <c r="N102" s="47">
        <v>0</v>
      </c>
    </row>
    <row r="103" spans="1:14">
      <c r="A103" s="45">
        <v>2307020197</v>
      </c>
      <c r="B103" s="45">
        <v>10</v>
      </c>
      <c r="C103" s="46" t="s">
        <v>1048</v>
      </c>
      <c r="D103" s="47">
        <v>0</v>
      </c>
      <c r="E103" s="47">
        <v>0</v>
      </c>
      <c r="F103" s="47">
        <f t="shared" si="2"/>
        <v>0</v>
      </c>
      <c r="G103" s="47">
        <v>0</v>
      </c>
      <c r="H103" s="47">
        <v>0</v>
      </c>
      <c r="I103" s="47">
        <f t="shared" si="3"/>
        <v>0</v>
      </c>
      <c r="J103" s="55"/>
      <c r="K103" s="47">
        <v>0</v>
      </c>
      <c r="L103" s="47">
        <v>0</v>
      </c>
      <c r="M103" s="47">
        <v>0</v>
      </c>
      <c r="N103" s="47">
        <v>0</v>
      </c>
    </row>
    <row r="104" spans="1:14">
      <c r="A104" s="45">
        <v>2307020198</v>
      </c>
      <c r="B104" s="45">
        <v>10</v>
      </c>
      <c r="C104" s="46" t="s">
        <v>1049</v>
      </c>
      <c r="D104" s="47">
        <v>0</v>
      </c>
      <c r="E104" s="47">
        <v>0</v>
      </c>
      <c r="F104" s="47">
        <f t="shared" si="2"/>
        <v>0</v>
      </c>
      <c r="G104" s="47">
        <v>0</v>
      </c>
      <c r="H104" s="47">
        <v>0</v>
      </c>
      <c r="I104" s="47">
        <f t="shared" si="3"/>
        <v>0</v>
      </c>
      <c r="J104" s="55"/>
      <c r="K104" s="47">
        <v>0</v>
      </c>
      <c r="L104" s="47">
        <v>0</v>
      </c>
      <c r="M104" s="47">
        <v>0</v>
      </c>
      <c r="N104" s="47">
        <v>0</v>
      </c>
    </row>
    <row r="105" spans="1:14">
      <c r="A105" s="45">
        <v>2307020199</v>
      </c>
      <c r="B105" s="45">
        <v>10</v>
      </c>
      <c r="C105" s="46" t="s">
        <v>1050</v>
      </c>
      <c r="D105" s="47">
        <v>0</v>
      </c>
      <c r="E105" s="47">
        <v>0</v>
      </c>
      <c r="F105" s="47">
        <f t="shared" si="2"/>
        <v>0</v>
      </c>
      <c r="G105" s="47">
        <v>0</v>
      </c>
      <c r="H105" s="47">
        <v>0</v>
      </c>
      <c r="I105" s="47">
        <f t="shared" si="3"/>
        <v>0</v>
      </c>
      <c r="J105" s="55"/>
      <c r="K105" s="47">
        <v>0</v>
      </c>
      <c r="L105" s="47">
        <v>0</v>
      </c>
      <c r="M105" s="47">
        <v>0</v>
      </c>
      <c r="N105" s="47">
        <v>0</v>
      </c>
    </row>
    <row r="106" spans="1:14">
      <c r="A106" s="51">
        <v>23070202</v>
      </c>
      <c r="B106" s="51">
        <v>8</v>
      </c>
      <c r="C106" s="52" t="s">
        <v>1281</v>
      </c>
      <c r="D106" s="53">
        <v>0</v>
      </c>
      <c r="E106" s="53">
        <v>91256.36</v>
      </c>
      <c r="F106" s="53">
        <f t="shared" si="2"/>
        <v>91256.36</v>
      </c>
      <c r="G106" s="53">
        <v>38380</v>
      </c>
      <c r="H106" s="53">
        <v>33580</v>
      </c>
      <c r="I106" s="53">
        <f t="shared" si="3"/>
        <v>86456.36</v>
      </c>
      <c r="J106" s="56"/>
      <c r="K106" s="53">
        <v>0</v>
      </c>
      <c r="L106" s="53">
        <v>86456.36</v>
      </c>
      <c r="M106" s="53">
        <v>38380</v>
      </c>
      <c r="N106" s="53">
        <v>33580</v>
      </c>
    </row>
    <row r="107" spans="1:14">
      <c r="A107" s="45">
        <v>2307020201</v>
      </c>
      <c r="B107" s="45">
        <v>10</v>
      </c>
      <c r="C107" s="46" t="s">
        <v>1051</v>
      </c>
      <c r="D107" s="47">
        <v>0</v>
      </c>
      <c r="E107" s="47">
        <v>2880</v>
      </c>
      <c r="F107" s="47">
        <f t="shared" si="2"/>
        <v>2880</v>
      </c>
      <c r="G107" s="47">
        <v>0</v>
      </c>
      <c r="H107" s="47">
        <v>0</v>
      </c>
      <c r="I107" s="47">
        <f t="shared" si="3"/>
        <v>2880</v>
      </c>
      <c r="J107" s="55"/>
      <c r="K107" s="47">
        <v>0</v>
      </c>
      <c r="L107" s="47">
        <v>2880</v>
      </c>
      <c r="M107" s="47">
        <v>0</v>
      </c>
      <c r="N107" s="47">
        <v>0</v>
      </c>
    </row>
    <row r="108" spans="1:14">
      <c r="A108" s="45">
        <v>2307020202</v>
      </c>
      <c r="B108" s="45">
        <v>10</v>
      </c>
      <c r="C108" s="46" t="s">
        <v>1052</v>
      </c>
      <c r="D108" s="47">
        <v>0</v>
      </c>
      <c r="E108" s="47">
        <v>2400</v>
      </c>
      <c r="F108" s="47">
        <f t="shared" si="2"/>
        <v>2400</v>
      </c>
      <c r="G108" s="47">
        <v>0</v>
      </c>
      <c r="H108" s="47">
        <v>0</v>
      </c>
      <c r="I108" s="47">
        <f t="shared" si="3"/>
        <v>2400</v>
      </c>
      <c r="J108" s="55"/>
      <c r="K108" s="47">
        <v>0</v>
      </c>
      <c r="L108" s="47">
        <v>2400</v>
      </c>
      <c r="M108" s="47">
        <v>0</v>
      </c>
      <c r="N108" s="47">
        <v>0</v>
      </c>
    </row>
    <row r="109" spans="1:14">
      <c r="A109" s="45">
        <v>2307020203</v>
      </c>
      <c r="B109" s="45">
        <v>10</v>
      </c>
      <c r="C109" s="46" t="s">
        <v>1053</v>
      </c>
      <c r="D109" s="47">
        <v>0</v>
      </c>
      <c r="E109" s="47">
        <v>0</v>
      </c>
      <c r="F109" s="47">
        <f t="shared" si="2"/>
        <v>0</v>
      </c>
      <c r="G109" s="47">
        <v>0</v>
      </c>
      <c r="H109" s="47">
        <v>0</v>
      </c>
      <c r="I109" s="47">
        <f t="shared" si="3"/>
        <v>0</v>
      </c>
      <c r="J109" s="55"/>
      <c r="K109" s="47">
        <v>0</v>
      </c>
      <c r="L109" s="47">
        <v>0</v>
      </c>
      <c r="M109" s="47">
        <v>0</v>
      </c>
      <c r="N109" s="47">
        <v>0</v>
      </c>
    </row>
    <row r="110" spans="1:14">
      <c r="A110" s="45">
        <v>2307020204</v>
      </c>
      <c r="B110" s="45">
        <v>10</v>
      </c>
      <c r="C110" s="46" t="s">
        <v>314</v>
      </c>
      <c r="D110" s="47">
        <v>0</v>
      </c>
      <c r="E110" s="47">
        <v>12000</v>
      </c>
      <c r="F110" s="47">
        <f t="shared" si="2"/>
        <v>12000</v>
      </c>
      <c r="G110" s="47">
        <v>12000</v>
      </c>
      <c r="H110" s="47">
        <v>12000</v>
      </c>
      <c r="I110" s="47">
        <f t="shared" si="3"/>
        <v>12000</v>
      </c>
      <c r="J110" s="55"/>
      <c r="K110" s="47">
        <v>0</v>
      </c>
      <c r="L110" s="47">
        <v>12000</v>
      </c>
      <c r="M110" s="47">
        <v>12000</v>
      </c>
      <c r="N110" s="47">
        <v>12000</v>
      </c>
    </row>
    <row r="111" spans="1:14">
      <c r="A111" s="45">
        <v>2307020205</v>
      </c>
      <c r="B111" s="45">
        <v>10</v>
      </c>
      <c r="C111" s="46" t="s">
        <v>313</v>
      </c>
      <c r="D111" s="47">
        <v>0</v>
      </c>
      <c r="E111" s="47">
        <v>4320</v>
      </c>
      <c r="F111" s="47">
        <f t="shared" si="2"/>
        <v>4320</v>
      </c>
      <c r="G111" s="47">
        <v>4320</v>
      </c>
      <c r="H111" s="47">
        <v>4320</v>
      </c>
      <c r="I111" s="47">
        <f t="shared" si="3"/>
        <v>4320</v>
      </c>
      <c r="J111" s="55"/>
      <c r="K111" s="47">
        <v>0</v>
      </c>
      <c r="L111" s="47">
        <v>4320</v>
      </c>
      <c r="M111" s="47">
        <v>4320</v>
      </c>
      <c r="N111" s="47">
        <v>4320</v>
      </c>
    </row>
    <row r="112" spans="1:14">
      <c r="A112" s="45">
        <v>2307020206</v>
      </c>
      <c r="B112" s="45">
        <v>10</v>
      </c>
      <c r="C112" s="46" t="s">
        <v>1054</v>
      </c>
      <c r="D112" s="47">
        <v>0</v>
      </c>
      <c r="E112" s="47">
        <v>9200</v>
      </c>
      <c r="F112" s="47">
        <f t="shared" si="2"/>
        <v>9200</v>
      </c>
      <c r="G112" s="47">
        <v>9200</v>
      </c>
      <c r="H112" s="47">
        <v>9200</v>
      </c>
      <c r="I112" s="47">
        <f t="shared" si="3"/>
        <v>9200</v>
      </c>
      <c r="J112" s="55"/>
      <c r="K112" s="47">
        <v>0</v>
      </c>
      <c r="L112" s="47">
        <v>9200</v>
      </c>
      <c r="M112" s="47">
        <v>9200</v>
      </c>
      <c r="N112" s="47">
        <v>9200</v>
      </c>
    </row>
    <row r="113" spans="1:14">
      <c r="A113" s="45">
        <v>2307020207</v>
      </c>
      <c r="B113" s="45">
        <v>10</v>
      </c>
      <c r="C113" s="46" t="s">
        <v>1055</v>
      </c>
      <c r="D113" s="47">
        <v>0</v>
      </c>
      <c r="E113" s="47">
        <v>8060</v>
      </c>
      <c r="F113" s="47">
        <f t="shared" si="2"/>
        <v>8060</v>
      </c>
      <c r="G113" s="47">
        <v>8060</v>
      </c>
      <c r="H113" s="47">
        <v>8060</v>
      </c>
      <c r="I113" s="47">
        <f t="shared" si="3"/>
        <v>8060</v>
      </c>
      <c r="J113" s="55"/>
      <c r="K113" s="47">
        <v>0</v>
      </c>
      <c r="L113" s="47">
        <v>8060</v>
      </c>
      <c r="M113" s="47">
        <v>8060</v>
      </c>
      <c r="N113" s="47">
        <v>8060</v>
      </c>
    </row>
    <row r="114" spans="1:14">
      <c r="A114" s="45">
        <v>2307020208</v>
      </c>
      <c r="B114" s="45">
        <v>10</v>
      </c>
      <c r="C114" s="46" t="s">
        <v>1056</v>
      </c>
      <c r="D114" s="47">
        <v>0</v>
      </c>
      <c r="E114" s="47">
        <v>4320</v>
      </c>
      <c r="F114" s="47">
        <f t="shared" si="2"/>
        <v>4320</v>
      </c>
      <c r="G114" s="47">
        <v>0</v>
      </c>
      <c r="H114" s="47">
        <v>0</v>
      </c>
      <c r="I114" s="47">
        <f t="shared" si="3"/>
        <v>4320</v>
      </c>
      <c r="J114" s="55"/>
      <c r="K114" s="47">
        <v>0</v>
      </c>
      <c r="L114" s="47">
        <v>4320</v>
      </c>
      <c r="M114" s="47">
        <v>0</v>
      </c>
      <c r="N114" s="47">
        <v>0</v>
      </c>
    </row>
    <row r="115" spans="1:14">
      <c r="A115" s="45">
        <v>2307020209</v>
      </c>
      <c r="B115" s="45">
        <v>10</v>
      </c>
      <c r="C115" s="46" t="s">
        <v>1057</v>
      </c>
      <c r="D115" s="47">
        <v>0</v>
      </c>
      <c r="E115" s="47">
        <v>1440</v>
      </c>
      <c r="F115" s="47">
        <f t="shared" si="2"/>
        <v>1440</v>
      </c>
      <c r="G115" s="47">
        <v>0</v>
      </c>
      <c r="H115" s="47">
        <v>0</v>
      </c>
      <c r="I115" s="47">
        <f t="shared" si="3"/>
        <v>1440</v>
      </c>
      <c r="J115" s="55"/>
      <c r="K115" s="47">
        <v>0</v>
      </c>
      <c r="L115" s="47">
        <v>1440</v>
      </c>
      <c r="M115" s="47">
        <v>0</v>
      </c>
      <c r="N115" s="47">
        <v>0</v>
      </c>
    </row>
    <row r="116" spans="1:14">
      <c r="A116" s="45">
        <v>2307020210</v>
      </c>
      <c r="B116" s="45">
        <v>10</v>
      </c>
      <c r="C116" s="46" t="s">
        <v>1058</v>
      </c>
      <c r="D116" s="47">
        <v>0</v>
      </c>
      <c r="E116" s="47">
        <v>2800</v>
      </c>
      <c r="F116" s="47">
        <f t="shared" si="2"/>
        <v>2800</v>
      </c>
      <c r="G116" s="47">
        <v>0</v>
      </c>
      <c r="H116" s="47">
        <v>0</v>
      </c>
      <c r="I116" s="47">
        <f t="shared" si="3"/>
        <v>2800</v>
      </c>
      <c r="J116" s="55"/>
      <c r="K116" s="47">
        <v>0</v>
      </c>
      <c r="L116" s="47">
        <v>2800</v>
      </c>
      <c r="M116" s="47">
        <v>0</v>
      </c>
      <c r="N116" s="47">
        <v>0</v>
      </c>
    </row>
    <row r="117" spans="1:14">
      <c r="A117" s="45">
        <v>2307020211</v>
      </c>
      <c r="B117" s="45">
        <v>10</v>
      </c>
      <c r="C117" s="46" t="s">
        <v>1059</v>
      </c>
      <c r="D117" s="47">
        <v>0</v>
      </c>
      <c r="E117" s="47">
        <v>0</v>
      </c>
      <c r="F117" s="47">
        <f t="shared" si="2"/>
        <v>0</v>
      </c>
      <c r="G117" s="47">
        <v>0</v>
      </c>
      <c r="H117" s="47">
        <v>0</v>
      </c>
      <c r="I117" s="47">
        <f t="shared" si="3"/>
        <v>0</v>
      </c>
      <c r="J117" s="55"/>
      <c r="K117" s="47">
        <v>0</v>
      </c>
      <c r="L117" s="47">
        <v>0</v>
      </c>
      <c r="M117" s="47">
        <v>0</v>
      </c>
      <c r="N117" s="47">
        <v>0</v>
      </c>
    </row>
    <row r="118" spans="1:14">
      <c r="A118" s="45">
        <v>2307020212</v>
      </c>
      <c r="B118" s="45">
        <v>10</v>
      </c>
      <c r="C118" s="46" t="s">
        <v>1060</v>
      </c>
      <c r="D118" s="47">
        <v>0</v>
      </c>
      <c r="E118" s="47">
        <v>0</v>
      </c>
      <c r="F118" s="47">
        <f t="shared" si="2"/>
        <v>0</v>
      </c>
      <c r="G118" s="47">
        <v>0</v>
      </c>
      <c r="H118" s="47">
        <v>0</v>
      </c>
      <c r="I118" s="47">
        <f t="shared" si="3"/>
        <v>0</v>
      </c>
      <c r="J118" s="55"/>
      <c r="K118" s="47">
        <v>0</v>
      </c>
      <c r="L118" s="47">
        <v>0</v>
      </c>
      <c r="M118" s="47">
        <v>0</v>
      </c>
      <c r="N118" s="47">
        <v>0</v>
      </c>
    </row>
    <row r="119" spans="1:14">
      <c r="A119" s="45">
        <v>2307020213</v>
      </c>
      <c r="B119" s="45">
        <v>10</v>
      </c>
      <c r="C119" s="46" t="s">
        <v>1061</v>
      </c>
      <c r="D119" s="47">
        <v>0</v>
      </c>
      <c r="E119" s="47">
        <v>2000</v>
      </c>
      <c r="F119" s="47">
        <f t="shared" si="2"/>
        <v>2000</v>
      </c>
      <c r="G119" s="47">
        <v>0</v>
      </c>
      <c r="H119" s="47">
        <v>0</v>
      </c>
      <c r="I119" s="47">
        <f t="shared" si="3"/>
        <v>2000</v>
      </c>
      <c r="J119" s="55"/>
      <c r="K119" s="47">
        <v>0</v>
      </c>
      <c r="L119" s="47">
        <v>2000</v>
      </c>
      <c r="M119" s="47">
        <v>0</v>
      </c>
      <c r="N119" s="47">
        <v>0</v>
      </c>
    </row>
    <row r="120" spans="1:14">
      <c r="A120" s="45">
        <v>2307020214</v>
      </c>
      <c r="B120" s="45">
        <v>10</v>
      </c>
      <c r="C120" s="46" t="s">
        <v>1062</v>
      </c>
      <c r="D120" s="47">
        <v>0</v>
      </c>
      <c r="E120" s="47">
        <v>0</v>
      </c>
      <c r="F120" s="47">
        <f t="shared" si="2"/>
        <v>0</v>
      </c>
      <c r="G120" s="47">
        <v>0</v>
      </c>
      <c r="H120" s="47">
        <v>0</v>
      </c>
      <c r="I120" s="47">
        <f t="shared" si="3"/>
        <v>0</v>
      </c>
      <c r="J120" s="55"/>
      <c r="K120" s="47">
        <v>0</v>
      </c>
      <c r="L120" s="47">
        <v>0</v>
      </c>
      <c r="M120" s="47">
        <v>0</v>
      </c>
      <c r="N120" s="47">
        <v>0</v>
      </c>
    </row>
    <row r="121" spans="1:14">
      <c r="A121" s="45">
        <v>2307020215</v>
      </c>
      <c r="B121" s="45">
        <v>10</v>
      </c>
      <c r="C121" s="46" t="s">
        <v>1063</v>
      </c>
      <c r="D121" s="47">
        <v>0</v>
      </c>
      <c r="E121" s="47">
        <v>0</v>
      </c>
      <c r="F121" s="47">
        <f t="shared" si="2"/>
        <v>0</v>
      </c>
      <c r="G121" s="47">
        <v>0</v>
      </c>
      <c r="H121" s="47">
        <v>0</v>
      </c>
      <c r="I121" s="47">
        <f t="shared" si="3"/>
        <v>0</v>
      </c>
      <c r="J121" s="55"/>
      <c r="K121" s="47">
        <v>0</v>
      </c>
      <c r="L121" s="47">
        <v>0</v>
      </c>
      <c r="M121" s="47">
        <v>0</v>
      </c>
      <c r="N121" s="47">
        <v>0</v>
      </c>
    </row>
    <row r="122" spans="1:14">
      <c r="A122" s="45">
        <v>2307020216</v>
      </c>
      <c r="B122" s="45">
        <v>10</v>
      </c>
      <c r="C122" s="46" t="s">
        <v>1064</v>
      </c>
      <c r="D122" s="47">
        <v>0</v>
      </c>
      <c r="E122" s="47">
        <v>0</v>
      </c>
      <c r="F122" s="47">
        <f t="shared" si="2"/>
        <v>0</v>
      </c>
      <c r="G122" s="47">
        <v>0</v>
      </c>
      <c r="H122" s="47">
        <v>0</v>
      </c>
      <c r="I122" s="47">
        <f t="shared" si="3"/>
        <v>0</v>
      </c>
      <c r="J122" s="55"/>
      <c r="K122" s="47">
        <v>0</v>
      </c>
      <c r="L122" s="47">
        <v>0</v>
      </c>
      <c r="M122" s="47">
        <v>0</v>
      </c>
      <c r="N122" s="47">
        <v>0</v>
      </c>
    </row>
    <row r="123" spans="1:14">
      <c r="A123" s="45">
        <v>2307020217</v>
      </c>
      <c r="B123" s="45">
        <v>10</v>
      </c>
      <c r="C123" s="46" t="s">
        <v>1065</v>
      </c>
      <c r="D123" s="47">
        <v>0</v>
      </c>
      <c r="E123" s="47">
        <v>0</v>
      </c>
      <c r="F123" s="47">
        <f t="shared" si="2"/>
        <v>0</v>
      </c>
      <c r="G123" s="47">
        <v>0</v>
      </c>
      <c r="H123" s="47">
        <v>0</v>
      </c>
      <c r="I123" s="47">
        <f t="shared" si="3"/>
        <v>0</v>
      </c>
      <c r="J123" s="55"/>
      <c r="K123" s="47">
        <v>0</v>
      </c>
      <c r="L123" s="47">
        <v>0</v>
      </c>
      <c r="M123" s="47">
        <v>0</v>
      </c>
      <c r="N123" s="47">
        <v>0</v>
      </c>
    </row>
    <row r="124" spans="1:14">
      <c r="A124" s="45">
        <v>2307020218</v>
      </c>
      <c r="B124" s="45">
        <v>10</v>
      </c>
      <c r="C124" s="46" t="s">
        <v>1066</v>
      </c>
      <c r="D124" s="47">
        <v>0</v>
      </c>
      <c r="E124" s="47">
        <v>350</v>
      </c>
      <c r="F124" s="47">
        <f t="shared" si="2"/>
        <v>350</v>
      </c>
      <c r="G124" s="47">
        <v>0</v>
      </c>
      <c r="H124" s="47">
        <v>0</v>
      </c>
      <c r="I124" s="47">
        <f t="shared" si="3"/>
        <v>350</v>
      </c>
      <c r="J124" s="55"/>
      <c r="K124" s="47">
        <v>0</v>
      </c>
      <c r="L124" s="47">
        <v>350</v>
      </c>
      <c r="M124" s="47">
        <v>0</v>
      </c>
      <c r="N124" s="47">
        <v>0</v>
      </c>
    </row>
    <row r="125" spans="1:14">
      <c r="A125" s="45">
        <v>2307020219</v>
      </c>
      <c r="B125" s="45">
        <v>10</v>
      </c>
      <c r="C125" s="46" t="s">
        <v>1067</v>
      </c>
      <c r="D125" s="47">
        <v>0</v>
      </c>
      <c r="E125" s="47">
        <v>0</v>
      </c>
      <c r="F125" s="47">
        <f t="shared" si="2"/>
        <v>0</v>
      </c>
      <c r="G125" s="47">
        <v>0</v>
      </c>
      <c r="H125" s="47">
        <v>0</v>
      </c>
      <c r="I125" s="47">
        <f t="shared" si="3"/>
        <v>0</v>
      </c>
      <c r="J125" s="55"/>
      <c r="K125" s="47">
        <v>0</v>
      </c>
      <c r="L125" s="47">
        <v>0</v>
      </c>
      <c r="M125" s="47">
        <v>0</v>
      </c>
      <c r="N125" s="47">
        <v>0</v>
      </c>
    </row>
    <row r="126" spans="1:14">
      <c r="A126" s="45">
        <v>2307020220</v>
      </c>
      <c r="B126" s="45">
        <v>10</v>
      </c>
      <c r="C126" s="46" t="s">
        <v>1068</v>
      </c>
      <c r="D126" s="47">
        <v>0</v>
      </c>
      <c r="E126" s="47">
        <v>0</v>
      </c>
      <c r="F126" s="47">
        <f t="shared" si="2"/>
        <v>0</v>
      </c>
      <c r="G126" s="47">
        <v>0</v>
      </c>
      <c r="H126" s="47">
        <v>0</v>
      </c>
      <c r="I126" s="47">
        <f t="shared" si="3"/>
        <v>0</v>
      </c>
      <c r="J126" s="55"/>
      <c r="K126" s="47">
        <v>0</v>
      </c>
      <c r="L126" s="47">
        <v>0</v>
      </c>
      <c r="M126" s="47">
        <v>0</v>
      </c>
      <c r="N126" s="47">
        <v>0</v>
      </c>
    </row>
    <row r="127" spans="1:14">
      <c r="A127" s="45">
        <v>2307020221</v>
      </c>
      <c r="B127" s="45">
        <v>10</v>
      </c>
      <c r="C127" s="46" t="s">
        <v>1069</v>
      </c>
      <c r="D127" s="47">
        <v>0</v>
      </c>
      <c r="E127" s="47">
        <v>0</v>
      </c>
      <c r="F127" s="47">
        <f t="shared" si="2"/>
        <v>0</v>
      </c>
      <c r="G127" s="47">
        <v>0</v>
      </c>
      <c r="H127" s="47">
        <v>0</v>
      </c>
      <c r="I127" s="47">
        <f t="shared" si="3"/>
        <v>0</v>
      </c>
      <c r="J127" s="55"/>
      <c r="K127" s="47">
        <v>0</v>
      </c>
      <c r="L127" s="47">
        <v>0</v>
      </c>
      <c r="M127" s="47">
        <v>0</v>
      </c>
      <c r="N127" s="47">
        <v>0</v>
      </c>
    </row>
    <row r="128" spans="1:14">
      <c r="A128" s="45">
        <v>2307020222</v>
      </c>
      <c r="B128" s="45">
        <v>10</v>
      </c>
      <c r="C128" s="46" t="s">
        <v>1070</v>
      </c>
      <c r="D128" s="47">
        <v>0</v>
      </c>
      <c r="E128" s="47">
        <v>0</v>
      </c>
      <c r="F128" s="47">
        <f t="shared" si="2"/>
        <v>0</v>
      </c>
      <c r="G128" s="47">
        <v>0</v>
      </c>
      <c r="H128" s="47">
        <v>0</v>
      </c>
      <c r="I128" s="47">
        <f t="shared" si="3"/>
        <v>0</v>
      </c>
      <c r="J128" s="55"/>
      <c r="K128" s="47">
        <v>0</v>
      </c>
      <c r="L128" s="47">
        <v>0</v>
      </c>
      <c r="M128" s="47">
        <v>0</v>
      </c>
      <c r="N128" s="47">
        <v>0</v>
      </c>
    </row>
    <row r="129" spans="1:14">
      <c r="A129" s="45">
        <v>2307020223</v>
      </c>
      <c r="B129" s="45">
        <v>10</v>
      </c>
      <c r="C129" s="46" t="s">
        <v>1071</v>
      </c>
      <c r="D129" s="47">
        <v>0</v>
      </c>
      <c r="E129" s="47">
        <v>2400</v>
      </c>
      <c r="F129" s="47">
        <f t="shared" si="2"/>
        <v>2400</v>
      </c>
      <c r="G129" s="47">
        <v>0</v>
      </c>
      <c r="H129" s="47">
        <v>0</v>
      </c>
      <c r="I129" s="47">
        <f t="shared" si="3"/>
        <v>2400</v>
      </c>
      <c r="J129" s="55"/>
      <c r="K129" s="47">
        <v>0</v>
      </c>
      <c r="L129" s="47">
        <v>2400</v>
      </c>
      <c r="M129" s="47">
        <v>0</v>
      </c>
      <c r="N129" s="47">
        <v>0</v>
      </c>
    </row>
    <row r="130" spans="1:14">
      <c r="A130" s="45">
        <v>2307020224</v>
      </c>
      <c r="B130" s="45">
        <v>10</v>
      </c>
      <c r="C130" s="46" t="s">
        <v>1072</v>
      </c>
      <c r="D130" s="47">
        <v>0</v>
      </c>
      <c r="E130" s="47">
        <v>1200</v>
      </c>
      <c r="F130" s="47">
        <f t="shared" si="2"/>
        <v>1200</v>
      </c>
      <c r="G130" s="47">
        <v>0</v>
      </c>
      <c r="H130" s="47">
        <v>0</v>
      </c>
      <c r="I130" s="47">
        <f t="shared" si="3"/>
        <v>1200</v>
      </c>
      <c r="J130" s="55"/>
      <c r="K130" s="47">
        <v>0</v>
      </c>
      <c r="L130" s="47">
        <v>1200</v>
      </c>
      <c r="M130" s="47">
        <v>0</v>
      </c>
      <c r="N130" s="47">
        <v>0</v>
      </c>
    </row>
    <row r="131" spans="1:14">
      <c r="A131" s="45">
        <v>2307020225</v>
      </c>
      <c r="B131" s="45">
        <v>10</v>
      </c>
      <c r="C131" s="46" t="s">
        <v>1073</v>
      </c>
      <c r="D131" s="47">
        <v>0</v>
      </c>
      <c r="E131" s="47">
        <v>0</v>
      </c>
      <c r="F131" s="47">
        <f t="shared" si="2"/>
        <v>0</v>
      </c>
      <c r="G131" s="47">
        <v>0</v>
      </c>
      <c r="H131" s="47">
        <v>0</v>
      </c>
      <c r="I131" s="47">
        <f t="shared" si="3"/>
        <v>0</v>
      </c>
      <c r="J131" s="55"/>
      <c r="K131" s="47">
        <v>0</v>
      </c>
      <c r="L131" s="47">
        <v>0</v>
      </c>
      <c r="M131" s="47">
        <v>0</v>
      </c>
      <c r="N131" s="47">
        <v>0</v>
      </c>
    </row>
    <row r="132" spans="1:14">
      <c r="A132" s="45">
        <v>2307020226</v>
      </c>
      <c r="B132" s="45">
        <v>10</v>
      </c>
      <c r="C132" s="46" t="s">
        <v>1074</v>
      </c>
      <c r="D132" s="47">
        <v>0</v>
      </c>
      <c r="E132" s="47">
        <v>0</v>
      </c>
      <c r="F132" s="47">
        <f t="shared" ref="F132:F195" si="4">E132-D132</f>
        <v>0</v>
      </c>
      <c r="G132" s="47">
        <v>0</v>
      </c>
      <c r="H132" s="47">
        <v>0</v>
      </c>
      <c r="I132" s="47">
        <f t="shared" ref="I132:I195" si="5">F132+H132-G132</f>
        <v>0</v>
      </c>
      <c r="J132" s="55"/>
      <c r="K132" s="47">
        <v>0</v>
      </c>
      <c r="L132" s="47">
        <v>0</v>
      </c>
      <c r="M132" s="47">
        <v>0</v>
      </c>
      <c r="N132" s="47">
        <v>0</v>
      </c>
    </row>
    <row r="133" spans="1:14">
      <c r="A133" s="45">
        <v>2307020227</v>
      </c>
      <c r="B133" s="45">
        <v>10</v>
      </c>
      <c r="C133" s="46" t="s">
        <v>1075</v>
      </c>
      <c r="D133" s="47">
        <v>0</v>
      </c>
      <c r="E133" s="47">
        <v>2400</v>
      </c>
      <c r="F133" s="47">
        <f t="shared" si="4"/>
        <v>2400</v>
      </c>
      <c r="G133" s="47">
        <v>2400</v>
      </c>
      <c r="H133" s="47">
        <v>0</v>
      </c>
      <c r="I133" s="47">
        <f t="shared" si="5"/>
        <v>0</v>
      </c>
      <c r="J133" s="55"/>
      <c r="K133" s="47">
        <v>0</v>
      </c>
      <c r="L133" s="47">
        <v>0</v>
      </c>
      <c r="M133" s="47">
        <v>2400</v>
      </c>
      <c r="N133" s="47">
        <v>0</v>
      </c>
    </row>
    <row r="134" spans="1:14">
      <c r="A134" s="45">
        <v>2307020228</v>
      </c>
      <c r="B134" s="45">
        <v>10</v>
      </c>
      <c r="C134" s="46" t="s">
        <v>1076</v>
      </c>
      <c r="D134" s="47">
        <v>0</v>
      </c>
      <c r="E134" s="47">
        <v>0</v>
      </c>
      <c r="F134" s="47">
        <f t="shared" si="4"/>
        <v>0</v>
      </c>
      <c r="G134" s="47">
        <v>0</v>
      </c>
      <c r="H134" s="47">
        <v>0</v>
      </c>
      <c r="I134" s="47">
        <f t="shared" si="5"/>
        <v>0</v>
      </c>
      <c r="J134" s="55"/>
      <c r="K134" s="47">
        <v>0</v>
      </c>
      <c r="L134" s="47">
        <v>0</v>
      </c>
      <c r="M134" s="47">
        <v>0</v>
      </c>
      <c r="N134" s="47">
        <v>0</v>
      </c>
    </row>
    <row r="135" spans="1:14">
      <c r="A135" s="45">
        <v>2307020229</v>
      </c>
      <c r="B135" s="45">
        <v>10</v>
      </c>
      <c r="C135" s="46" t="s">
        <v>1077</v>
      </c>
      <c r="D135" s="47">
        <v>0</v>
      </c>
      <c r="E135" s="47">
        <v>0</v>
      </c>
      <c r="F135" s="47">
        <f t="shared" si="4"/>
        <v>0</v>
      </c>
      <c r="G135" s="47">
        <v>0</v>
      </c>
      <c r="H135" s="47">
        <v>0</v>
      </c>
      <c r="I135" s="47">
        <f t="shared" si="5"/>
        <v>0</v>
      </c>
      <c r="J135" s="55"/>
      <c r="K135" s="47">
        <v>0</v>
      </c>
      <c r="L135" s="47">
        <v>0</v>
      </c>
      <c r="M135" s="47">
        <v>0</v>
      </c>
      <c r="N135" s="47">
        <v>0</v>
      </c>
    </row>
    <row r="136" spans="1:14">
      <c r="A136" s="45">
        <v>2307020230</v>
      </c>
      <c r="B136" s="45">
        <v>10</v>
      </c>
      <c r="C136" s="46" t="s">
        <v>1078</v>
      </c>
      <c r="D136" s="47">
        <v>0</v>
      </c>
      <c r="E136" s="47">
        <v>0</v>
      </c>
      <c r="F136" s="47">
        <f t="shared" si="4"/>
        <v>0</v>
      </c>
      <c r="G136" s="47">
        <v>0</v>
      </c>
      <c r="H136" s="47">
        <v>0</v>
      </c>
      <c r="I136" s="47">
        <f t="shared" si="5"/>
        <v>0</v>
      </c>
      <c r="J136" s="55"/>
      <c r="K136" s="47">
        <v>0</v>
      </c>
      <c r="L136" s="47">
        <v>0</v>
      </c>
      <c r="M136" s="47">
        <v>0</v>
      </c>
      <c r="N136" s="47">
        <v>0</v>
      </c>
    </row>
    <row r="137" spans="1:14">
      <c r="A137" s="45">
        <v>2307020231</v>
      </c>
      <c r="B137" s="45">
        <v>10</v>
      </c>
      <c r="C137" s="46" t="s">
        <v>1079</v>
      </c>
      <c r="D137" s="47">
        <v>0</v>
      </c>
      <c r="E137" s="47">
        <v>0</v>
      </c>
      <c r="F137" s="47">
        <f t="shared" si="4"/>
        <v>0</v>
      </c>
      <c r="G137" s="47">
        <v>0</v>
      </c>
      <c r="H137" s="47">
        <v>0</v>
      </c>
      <c r="I137" s="47">
        <f t="shared" si="5"/>
        <v>0</v>
      </c>
      <c r="J137" s="55"/>
      <c r="K137" s="47">
        <v>0</v>
      </c>
      <c r="L137" s="47">
        <v>0</v>
      </c>
      <c r="M137" s="47">
        <v>0</v>
      </c>
      <c r="N137" s="47">
        <v>0</v>
      </c>
    </row>
    <row r="138" spans="1:14">
      <c r="A138" s="45">
        <v>2307020232</v>
      </c>
      <c r="B138" s="45">
        <v>10</v>
      </c>
      <c r="C138" s="46" t="s">
        <v>1080</v>
      </c>
      <c r="D138" s="47">
        <v>0</v>
      </c>
      <c r="E138" s="47">
        <v>0</v>
      </c>
      <c r="F138" s="47">
        <f t="shared" si="4"/>
        <v>0</v>
      </c>
      <c r="G138" s="47">
        <v>0</v>
      </c>
      <c r="H138" s="47">
        <v>0</v>
      </c>
      <c r="I138" s="47">
        <f t="shared" si="5"/>
        <v>0</v>
      </c>
      <c r="J138" s="55"/>
      <c r="K138" s="47">
        <v>0</v>
      </c>
      <c r="L138" s="47">
        <v>0</v>
      </c>
      <c r="M138" s="47">
        <v>0</v>
      </c>
      <c r="N138" s="47">
        <v>0</v>
      </c>
    </row>
    <row r="139" spans="1:14">
      <c r="A139" s="45">
        <v>2307020233</v>
      </c>
      <c r="B139" s="45">
        <v>10</v>
      </c>
      <c r="C139" s="46" t="s">
        <v>1081</v>
      </c>
      <c r="D139" s="47">
        <v>0</v>
      </c>
      <c r="E139" s="47">
        <v>2400</v>
      </c>
      <c r="F139" s="47">
        <f t="shared" si="4"/>
        <v>2400</v>
      </c>
      <c r="G139" s="47">
        <v>2400</v>
      </c>
      <c r="H139" s="47">
        <v>0</v>
      </c>
      <c r="I139" s="47">
        <f t="shared" si="5"/>
        <v>0</v>
      </c>
      <c r="J139" s="55"/>
      <c r="K139" s="47">
        <v>0</v>
      </c>
      <c r="L139" s="47">
        <v>0</v>
      </c>
      <c r="M139" s="47">
        <v>2400</v>
      </c>
      <c r="N139" s="47">
        <v>0</v>
      </c>
    </row>
    <row r="140" spans="1:14">
      <c r="A140" s="45">
        <v>2307020234</v>
      </c>
      <c r="B140" s="45">
        <v>10</v>
      </c>
      <c r="C140" s="46" t="s">
        <v>1082</v>
      </c>
      <c r="D140" s="47">
        <v>0</v>
      </c>
      <c r="E140" s="47">
        <v>0</v>
      </c>
      <c r="F140" s="47">
        <f t="shared" si="4"/>
        <v>0</v>
      </c>
      <c r="G140" s="47">
        <v>0</v>
      </c>
      <c r="H140" s="47">
        <v>0</v>
      </c>
      <c r="I140" s="47">
        <f t="shared" si="5"/>
        <v>0</v>
      </c>
      <c r="J140" s="55"/>
      <c r="K140" s="47">
        <v>0</v>
      </c>
      <c r="L140" s="47">
        <v>0</v>
      </c>
      <c r="M140" s="47">
        <v>0</v>
      </c>
      <c r="N140" s="47">
        <v>0</v>
      </c>
    </row>
    <row r="141" spans="1:14">
      <c r="A141" s="45">
        <v>2307020235</v>
      </c>
      <c r="B141" s="45">
        <v>10</v>
      </c>
      <c r="C141" s="46" t="s">
        <v>1083</v>
      </c>
      <c r="D141" s="47">
        <v>0</v>
      </c>
      <c r="E141" s="47">
        <v>8400</v>
      </c>
      <c r="F141" s="47">
        <f t="shared" si="4"/>
        <v>8400</v>
      </c>
      <c r="G141" s="47">
        <v>0</v>
      </c>
      <c r="H141" s="47">
        <v>0</v>
      </c>
      <c r="I141" s="47">
        <f t="shared" si="5"/>
        <v>8400</v>
      </c>
      <c r="J141" s="55"/>
      <c r="K141" s="47">
        <v>0</v>
      </c>
      <c r="L141" s="47">
        <v>8400</v>
      </c>
      <c r="M141" s="47">
        <v>0</v>
      </c>
      <c r="N141" s="47">
        <v>0</v>
      </c>
    </row>
    <row r="142" spans="1:14">
      <c r="A142" s="45">
        <v>2307020236</v>
      </c>
      <c r="B142" s="45">
        <v>10</v>
      </c>
      <c r="C142" s="46" t="s">
        <v>1084</v>
      </c>
      <c r="D142" s="47">
        <v>0</v>
      </c>
      <c r="E142" s="47">
        <v>0</v>
      </c>
      <c r="F142" s="47">
        <f t="shared" si="4"/>
        <v>0</v>
      </c>
      <c r="G142" s="47">
        <v>0</v>
      </c>
      <c r="H142" s="47">
        <v>0</v>
      </c>
      <c r="I142" s="47">
        <f t="shared" si="5"/>
        <v>0</v>
      </c>
      <c r="J142" s="55"/>
      <c r="K142" s="47">
        <v>0</v>
      </c>
      <c r="L142" s="47">
        <v>0</v>
      </c>
      <c r="M142" s="47">
        <v>0</v>
      </c>
      <c r="N142" s="47">
        <v>0</v>
      </c>
    </row>
    <row r="143" spans="1:14">
      <c r="A143" s="45">
        <v>2307020237</v>
      </c>
      <c r="B143" s="45">
        <v>10</v>
      </c>
      <c r="C143" s="46" t="s">
        <v>1085</v>
      </c>
      <c r="D143" s="47">
        <v>0</v>
      </c>
      <c r="E143" s="47">
        <v>5600</v>
      </c>
      <c r="F143" s="47">
        <f t="shared" si="4"/>
        <v>5600</v>
      </c>
      <c r="G143" s="47">
        <v>0</v>
      </c>
      <c r="H143" s="47">
        <v>0</v>
      </c>
      <c r="I143" s="47">
        <f t="shared" si="5"/>
        <v>5600</v>
      </c>
      <c r="J143" s="55"/>
      <c r="K143" s="47">
        <v>0</v>
      </c>
      <c r="L143" s="47">
        <v>5600</v>
      </c>
      <c r="M143" s="47">
        <v>0</v>
      </c>
      <c r="N143" s="47">
        <v>0</v>
      </c>
    </row>
    <row r="144" spans="1:14">
      <c r="A144" s="45">
        <v>2307020238</v>
      </c>
      <c r="B144" s="45">
        <v>10</v>
      </c>
      <c r="C144" s="46" t="s">
        <v>1086</v>
      </c>
      <c r="D144" s="47">
        <v>0</v>
      </c>
      <c r="E144" s="47">
        <v>0</v>
      </c>
      <c r="F144" s="47">
        <f t="shared" si="4"/>
        <v>0</v>
      </c>
      <c r="G144" s="47">
        <v>0</v>
      </c>
      <c r="H144" s="47">
        <v>0</v>
      </c>
      <c r="I144" s="47">
        <f t="shared" si="5"/>
        <v>0</v>
      </c>
      <c r="J144" s="55"/>
      <c r="K144" s="47">
        <v>0</v>
      </c>
      <c r="L144" s="47">
        <v>0</v>
      </c>
      <c r="M144" s="47">
        <v>0</v>
      </c>
      <c r="N144" s="47">
        <v>0</v>
      </c>
    </row>
    <row r="145" spans="1:14">
      <c r="A145" s="45">
        <v>2307020239</v>
      </c>
      <c r="B145" s="45">
        <v>10</v>
      </c>
      <c r="C145" s="46" t="s">
        <v>1087</v>
      </c>
      <c r="D145" s="47">
        <v>0</v>
      </c>
      <c r="E145" s="47">
        <v>0</v>
      </c>
      <c r="F145" s="47">
        <f t="shared" si="4"/>
        <v>0</v>
      </c>
      <c r="G145" s="47">
        <v>0</v>
      </c>
      <c r="H145" s="47">
        <v>0</v>
      </c>
      <c r="I145" s="47">
        <f t="shared" si="5"/>
        <v>0</v>
      </c>
      <c r="J145" s="55"/>
      <c r="K145" s="47">
        <v>0</v>
      </c>
      <c r="L145" s="47">
        <v>0</v>
      </c>
      <c r="M145" s="47">
        <v>0</v>
      </c>
      <c r="N145" s="47">
        <v>0</v>
      </c>
    </row>
    <row r="146" spans="1:14">
      <c r="A146" s="45">
        <v>2307020240</v>
      </c>
      <c r="B146" s="45">
        <v>10</v>
      </c>
      <c r="C146" s="46" t="s">
        <v>1088</v>
      </c>
      <c r="D146" s="47">
        <v>0</v>
      </c>
      <c r="E146" s="47">
        <v>0</v>
      </c>
      <c r="F146" s="47">
        <f t="shared" si="4"/>
        <v>0</v>
      </c>
      <c r="G146" s="47">
        <v>0</v>
      </c>
      <c r="H146" s="47">
        <v>0</v>
      </c>
      <c r="I146" s="47">
        <f t="shared" si="5"/>
        <v>0</v>
      </c>
      <c r="J146" s="55"/>
      <c r="K146" s="47">
        <v>0</v>
      </c>
      <c r="L146" s="47">
        <v>0</v>
      </c>
      <c r="M146" s="47">
        <v>0</v>
      </c>
      <c r="N146" s="47">
        <v>0</v>
      </c>
    </row>
    <row r="147" spans="1:14">
      <c r="A147" s="45">
        <v>2307020241</v>
      </c>
      <c r="B147" s="45">
        <v>10</v>
      </c>
      <c r="C147" s="46" t="s">
        <v>1089</v>
      </c>
      <c r="D147" s="47">
        <v>0</v>
      </c>
      <c r="E147" s="47">
        <v>0</v>
      </c>
      <c r="F147" s="47">
        <f t="shared" si="4"/>
        <v>0</v>
      </c>
      <c r="G147" s="47">
        <v>0</v>
      </c>
      <c r="H147" s="47">
        <v>0</v>
      </c>
      <c r="I147" s="47">
        <f t="shared" si="5"/>
        <v>0</v>
      </c>
      <c r="J147" s="55"/>
      <c r="K147" s="47">
        <v>0</v>
      </c>
      <c r="L147" s="47">
        <v>0</v>
      </c>
      <c r="M147" s="47">
        <v>0</v>
      </c>
      <c r="N147" s="47">
        <v>0</v>
      </c>
    </row>
    <row r="148" spans="1:14">
      <c r="A148" s="45">
        <v>2307020242</v>
      </c>
      <c r="B148" s="45">
        <v>10</v>
      </c>
      <c r="C148" s="46" t="s">
        <v>1090</v>
      </c>
      <c r="D148" s="47">
        <v>0</v>
      </c>
      <c r="E148" s="47">
        <v>5200</v>
      </c>
      <c r="F148" s="47">
        <f t="shared" si="4"/>
        <v>5200</v>
      </c>
      <c r="G148" s="47">
        <v>0</v>
      </c>
      <c r="H148" s="47">
        <v>0</v>
      </c>
      <c r="I148" s="47">
        <f t="shared" si="5"/>
        <v>5200</v>
      </c>
      <c r="J148" s="55"/>
      <c r="K148" s="47">
        <v>0</v>
      </c>
      <c r="L148" s="47">
        <v>5200</v>
      </c>
      <c r="M148" s="47">
        <v>0</v>
      </c>
      <c r="N148" s="47">
        <v>0</v>
      </c>
    </row>
    <row r="149" spans="1:14">
      <c r="A149" s="45">
        <v>2307020243</v>
      </c>
      <c r="B149" s="45">
        <v>10</v>
      </c>
      <c r="C149" s="46" t="s">
        <v>1091</v>
      </c>
      <c r="D149" s="47">
        <v>0</v>
      </c>
      <c r="E149" s="47">
        <v>4800</v>
      </c>
      <c r="F149" s="47">
        <f t="shared" si="4"/>
        <v>4800</v>
      </c>
      <c r="G149" s="47">
        <v>0</v>
      </c>
      <c r="H149" s="47">
        <v>0</v>
      </c>
      <c r="I149" s="47">
        <f t="shared" si="5"/>
        <v>4800</v>
      </c>
      <c r="J149" s="55"/>
      <c r="K149" s="47">
        <v>0</v>
      </c>
      <c r="L149" s="47">
        <v>4800</v>
      </c>
      <c r="M149" s="47">
        <v>0</v>
      </c>
      <c r="N149" s="47">
        <v>0</v>
      </c>
    </row>
    <row r="150" spans="1:14">
      <c r="A150" s="45">
        <v>2307020244</v>
      </c>
      <c r="B150" s="45">
        <v>10</v>
      </c>
      <c r="C150" s="46" t="s">
        <v>1092</v>
      </c>
      <c r="D150" s="47">
        <v>0</v>
      </c>
      <c r="E150" s="47">
        <v>9086.36</v>
      </c>
      <c r="F150" s="47">
        <f t="shared" si="4"/>
        <v>9086.36</v>
      </c>
      <c r="G150" s="47">
        <v>0</v>
      </c>
      <c r="H150" s="47">
        <v>0</v>
      </c>
      <c r="I150" s="47">
        <f t="shared" si="5"/>
        <v>9086.36</v>
      </c>
      <c r="J150" s="55"/>
      <c r="K150" s="47">
        <v>0</v>
      </c>
      <c r="L150" s="47">
        <v>9086.36</v>
      </c>
      <c r="M150" s="47">
        <v>0</v>
      </c>
      <c r="N150" s="47">
        <v>0</v>
      </c>
    </row>
    <row r="151" spans="1:14">
      <c r="A151" s="51">
        <v>23070203</v>
      </c>
      <c r="B151" s="51">
        <v>8</v>
      </c>
      <c r="C151" s="52" t="s">
        <v>1282</v>
      </c>
      <c r="D151" s="53">
        <v>0</v>
      </c>
      <c r="E151" s="53">
        <v>62600</v>
      </c>
      <c r="F151" s="53">
        <f t="shared" si="4"/>
        <v>62600</v>
      </c>
      <c r="G151" s="53">
        <v>8000</v>
      </c>
      <c r="H151" s="53">
        <v>0</v>
      </c>
      <c r="I151" s="53">
        <f t="shared" si="5"/>
        <v>54600</v>
      </c>
      <c r="J151" s="56"/>
      <c r="K151" s="53">
        <v>0</v>
      </c>
      <c r="L151" s="53">
        <v>54600</v>
      </c>
      <c r="M151" s="53">
        <v>8000</v>
      </c>
      <c r="N151" s="53">
        <v>0</v>
      </c>
    </row>
    <row r="152" spans="1:14">
      <c r="A152" s="45">
        <v>2307020301</v>
      </c>
      <c r="B152" s="45">
        <v>10</v>
      </c>
      <c r="C152" s="46" t="s">
        <v>1093</v>
      </c>
      <c r="D152" s="47">
        <v>0</v>
      </c>
      <c r="E152" s="47">
        <v>5000</v>
      </c>
      <c r="F152" s="47">
        <f t="shared" si="4"/>
        <v>5000</v>
      </c>
      <c r="G152" s="47">
        <v>0</v>
      </c>
      <c r="H152" s="47">
        <v>0</v>
      </c>
      <c r="I152" s="47">
        <f t="shared" si="5"/>
        <v>5000</v>
      </c>
      <c r="J152" s="55"/>
      <c r="K152" s="47">
        <v>0</v>
      </c>
      <c r="L152" s="47">
        <v>5000</v>
      </c>
      <c r="M152" s="47">
        <v>0</v>
      </c>
      <c r="N152" s="47">
        <v>0</v>
      </c>
    </row>
    <row r="153" spans="1:14">
      <c r="A153" s="45">
        <v>2307020302</v>
      </c>
      <c r="B153" s="45">
        <v>10</v>
      </c>
      <c r="C153" s="46" t="s">
        <v>1094</v>
      </c>
      <c r="D153" s="47">
        <v>0</v>
      </c>
      <c r="E153" s="47">
        <v>0</v>
      </c>
      <c r="F153" s="47">
        <f t="shared" si="4"/>
        <v>0</v>
      </c>
      <c r="G153" s="47">
        <v>0</v>
      </c>
      <c r="H153" s="47">
        <v>0</v>
      </c>
      <c r="I153" s="47">
        <f t="shared" si="5"/>
        <v>0</v>
      </c>
      <c r="J153" s="55"/>
      <c r="K153" s="47">
        <v>0</v>
      </c>
      <c r="L153" s="47">
        <v>0</v>
      </c>
      <c r="M153" s="47">
        <v>0</v>
      </c>
      <c r="N153" s="47">
        <v>0</v>
      </c>
    </row>
    <row r="154" spans="1:14">
      <c r="A154" s="45">
        <v>2307020303</v>
      </c>
      <c r="B154" s="45">
        <v>10</v>
      </c>
      <c r="C154" s="46" t="s">
        <v>1095</v>
      </c>
      <c r="D154" s="47">
        <v>0</v>
      </c>
      <c r="E154" s="47">
        <v>0</v>
      </c>
      <c r="F154" s="47">
        <f t="shared" si="4"/>
        <v>0</v>
      </c>
      <c r="G154" s="47">
        <v>0</v>
      </c>
      <c r="H154" s="47">
        <v>0</v>
      </c>
      <c r="I154" s="47">
        <f t="shared" si="5"/>
        <v>0</v>
      </c>
      <c r="J154" s="55"/>
      <c r="K154" s="47">
        <v>0</v>
      </c>
      <c r="L154" s="47">
        <v>0</v>
      </c>
      <c r="M154" s="47">
        <v>0</v>
      </c>
      <c r="N154" s="47">
        <v>0</v>
      </c>
    </row>
    <row r="155" spans="1:14">
      <c r="A155" s="45">
        <v>2307020304</v>
      </c>
      <c r="B155" s="45">
        <v>10</v>
      </c>
      <c r="C155" s="46" t="s">
        <v>1096</v>
      </c>
      <c r="D155" s="47">
        <v>0</v>
      </c>
      <c r="E155" s="47">
        <v>2800</v>
      </c>
      <c r="F155" s="47">
        <f t="shared" si="4"/>
        <v>2800</v>
      </c>
      <c r="G155" s="47">
        <v>0</v>
      </c>
      <c r="H155" s="47">
        <v>0</v>
      </c>
      <c r="I155" s="47">
        <f t="shared" si="5"/>
        <v>2800</v>
      </c>
      <c r="J155" s="55"/>
      <c r="K155" s="47">
        <v>0</v>
      </c>
      <c r="L155" s="47">
        <v>2800</v>
      </c>
      <c r="M155" s="47">
        <v>0</v>
      </c>
      <c r="N155" s="47">
        <v>0</v>
      </c>
    </row>
    <row r="156" spans="1:14">
      <c r="A156" s="45">
        <v>2307020305</v>
      </c>
      <c r="B156" s="45">
        <v>10</v>
      </c>
      <c r="C156" s="46" t="s">
        <v>1097</v>
      </c>
      <c r="D156" s="47">
        <v>0</v>
      </c>
      <c r="E156" s="47">
        <v>0</v>
      </c>
      <c r="F156" s="47">
        <f t="shared" si="4"/>
        <v>0</v>
      </c>
      <c r="G156" s="47">
        <v>0</v>
      </c>
      <c r="H156" s="47">
        <v>0</v>
      </c>
      <c r="I156" s="47">
        <f t="shared" si="5"/>
        <v>0</v>
      </c>
      <c r="J156" s="55"/>
      <c r="K156" s="47">
        <v>0</v>
      </c>
      <c r="L156" s="47">
        <v>0</v>
      </c>
      <c r="M156" s="47">
        <v>0</v>
      </c>
      <c r="N156" s="47">
        <v>0</v>
      </c>
    </row>
    <row r="157" spans="1:14">
      <c r="A157" s="45">
        <v>2307020306</v>
      </c>
      <c r="B157" s="45">
        <v>10</v>
      </c>
      <c r="C157" s="46" t="s">
        <v>1098</v>
      </c>
      <c r="D157" s="47">
        <v>0</v>
      </c>
      <c r="E157" s="47">
        <v>2800</v>
      </c>
      <c r="F157" s="47">
        <f t="shared" si="4"/>
        <v>2800</v>
      </c>
      <c r="G157" s="47">
        <v>0</v>
      </c>
      <c r="H157" s="47">
        <v>0</v>
      </c>
      <c r="I157" s="47">
        <f t="shared" si="5"/>
        <v>2800</v>
      </c>
      <c r="J157" s="55"/>
      <c r="K157" s="47">
        <v>0</v>
      </c>
      <c r="L157" s="47">
        <v>2800</v>
      </c>
      <c r="M157" s="47">
        <v>0</v>
      </c>
      <c r="N157" s="47">
        <v>0</v>
      </c>
    </row>
    <row r="158" spans="1:14">
      <c r="A158" s="45">
        <v>2307020307</v>
      </c>
      <c r="B158" s="45">
        <v>10</v>
      </c>
      <c r="C158" s="46" t="s">
        <v>1099</v>
      </c>
      <c r="D158" s="47">
        <v>0</v>
      </c>
      <c r="E158" s="47">
        <v>2800</v>
      </c>
      <c r="F158" s="47">
        <f t="shared" si="4"/>
        <v>2800</v>
      </c>
      <c r="G158" s="47">
        <v>0</v>
      </c>
      <c r="H158" s="47">
        <v>0</v>
      </c>
      <c r="I158" s="47">
        <f t="shared" si="5"/>
        <v>2800</v>
      </c>
      <c r="J158" s="55"/>
      <c r="K158" s="47">
        <v>0</v>
      </c>
      <c r="L158" s="47">
        <v>2800</v>
      </c>
      <c r="M158" s="47">
        <v>0</v>
      </c>
      <c r="N158" s="47">
        <v>0</v>
      </c>
    </row>
    <row r="159" spans="1:14">
      <c r="A159" s="45">
        <v>2307020308</v>
      </c>
      <c r="B159" s="45">
        <v>10</v>
      </c>
      <c r="C159" s="46" t="s">
        <v>1100</v>
      </c>
      <c r="D159" s="47">
        <v>0</v>
      </c>
      <c r="E159" s="47">
        <v>0</v>
      </c>
      <c r="F159" s="47">
        <f t="shared" si="4"/>
        <v>0</v>
      </c>
      <c r="G159" s="47">
        <v>0</v>
      </c>
      <c r="H159" s="47">
        <v>0</v>
      </c>
      <c r="I159" s="47">
        <f t="shared" si="5"/>
        <v>0</v>
      </c>
      <c r="J159" s="55"/>
      <c r="K159" s="47">
        <v>0</v>
      </c>
      <c r="L159" s="47">
        <v>0</v>
      </c>
      <c r="M159" s="47">
        <v>0</v>
      </c>
      <c r="N159" s="47">
        <v>0</v>
      </c>
    </row>
    <row r="160" spans="1:14">
      <c r="A160" s="45">
        <v>2307020309</v>
      </c>
      <c r="B160" s="45">
        <v>10</v>
      </c>
      <c r="C160" s="46" t="s">
        <v>1101</v>
      </c>
      <c r="D160" s="47">
        <v>0</v>
      </c>
      <c r="E160" s="47">
        <v>0</v>
      </c>
      <c r="F160" s="47">
        <f t="shared" si="4"/>
        <v>0</v>
      </c>
      <c r="G160" s="47">
        <v>0</v>
      </c>
      <c r="H160" s="47">
        <v>0</v>
      </c>
      <c r="I160" s="47">
        <f t="shared" si="5"/>
        <v>0</v>
      </c>
      <c r="J160" s="55"/>
      <c r="K160" s="47">
        <v>0</v>
      </c>
      <c r="L160" s="47">
        <v>0</v>
      </c>
      <c r="M160" s="47">
        <v>0</v>
      </c>
      <c r="N160" s="47">
        <v>0</v>
      </c>
    </row>
    <row r="161" spans="1:14">
      <c r="A161" s="45">
        <v>2307020310</v>
      </c>
      <c r="B161" s="45">
        <v>10</v>
      </c>
      <c r="C161" s="46" t="s">
        <v>1102</v>
      </c>
      <c r="D161" s="47">
        <v>0</v>
      </c>
      <c r="E161" s="47">
        <v>0</v>
      </c>
      <c r="F161" s="47">
        <f t="shared" si="4"/>
        <v>0</v>
      </c>
      <c r="G161" s="47">
        <v>0</v>
      </c>
      <c r="H161" s="47">
        <v>0</v>
      </c>
      <c r="I161" s="47">
        <f t="shared" si="5"/>
        <v>0</v>
      </c>
      <c r="J161" s="55"/>
      <c r="K161" s="47">
        <v>0</v>
      </c>
      <c r="L161" s="47">
        <v>0</v>
      </c>
      <c r="M161" s="47">
        <v>0</v>
      </c>
      <c r="N161" s="47">
        <v>0</v>
      </c>
    </row>
    <row r="162" spans="1:14">
      <c r="A162" s="45">
        <v>2307020311</v>
      </c>
      <c r="B162" s="45">
        <v>10</v>
      </c>
      <c r="C162" s="46" t="s">
        <v>1103</v>
      </c>
      <c r="D162" s="47">
        <v>0</v>
      </c>
      <c r="E162" s="47">
        <v>20000</v>
      </c>
      <c r="F162" s="47">
        <f t="shared" si="4"/>
        <v>20000</v>
      </c>
      <c r="G162" s="47">
        <v>0</v>
      </c>
      <c r="H162" s="47">
        <v>0</v>
      </c>
      <c r="I162" s="47">
        <f t="shared" si="5"/>
        <v>20000</v>
      </c>
      <c r="J162" s="55"/>
      <c r="K162" s="47">
        <v>0</v>
      </c>
      <c r="L162" s="47">
        <v>20000</v>
      </c>
      <c r="M162" s="47">
        <v>0</v>
      </c>
      <c r="N162" s="47">
        <v>0</v>
      </c>
    </row>
    <row r="163" spans="1:14">
      <c r="A163" s="45">
        <v>2307020312</v>
      </c>
      <c r="B163" s="45">
        <v>10</v>
      </c>
      <c r="C163" s="46" t="s">
        <v>1104</v>
      </c>
      <c r="D163" s="47">
        <v>0</v>
      </c>
      <c r="E163" s="47">
        <v>0</v>
      </c>
      <c r="F163" s="47">
        <f t="shared" si="4"/>
        <v>0</v>
      </c>
      <c r="G163" s="47">
        <v>0</v>
      </c>
      <c r="H163" s="47">
        <v>0</v>
      </c>
      <c r="I163" s="47">
        <f t="shared" si="5"/>
        <v>0</v>
      </c>
      <c r="J163" s="55"/>
      <c r="K163" s="47">
        <v>0</v>
      </c>
      <c r="L163" s="47">
        <v>0</v>
      </c>
      <c r="M163" s="47">
        <v>0</v>
      </c>
      <c r="N163" s="47">
        <v>0</v>
      </c>
    </row>
    <row r="164" spans="1:14">
      <c r="A164" s="45">
        <v>2307020313</v>
      </c>
      <c r="B164" s="45">
        <v>10</v>
      </c>
      <c r="C164" s="46" t="s">
        <v>1105</v>
      </c>
      <c r="D164" s="47">
        <v>0</v>
      </c>
      <c r="E164" s="47">
        <v>0</v>
      </c>
      <c r="F164" s="47">
        <f t="shared" si="4"/>
        <v>0</v>
      </c>
      <c r="G164" s="47">
        <v>0</v>
      </c>
      <c r="H164" s="47">
        <v>0</v>
      </c>
      <c r="I164" s="47">
        <f t="shared" si="5"/>
        <v>0</v>
      </c>
      <c r="J164" s="55"/>
      <c r="K164" s="47">
        <v>0</v>
      </c>
      <c r="L164" s="47">
        <v>0</v>
      </c>
      <c r="M164" s="47">
        <v>0</v>
      </c>
      <c r="N164" s="47">
        <v>0</v>
      </c>
    </row>
    <row r="165" spans="1:14">
      <c r="A165" s="45">
        <v>2307020314</v>
      </c>
      <c r="B165" s="45">
        <v>10</v>
      </c>
      <c r="C165" s="46" t="s">
        <v>1106</v>
      </c>
      <c r="D165" s="47">
        <v>0</v>
      </c>
      <c r="E165" s="47">
        <v>0</v>
      </c>
      <c r="F165" s="47">
        <f t="shared" si="4"/>
        <v>0</v>
      </c>
      <c r="G165" s="47">
        <v>0</v>
      </c>
      <c r="H165" s="47">
        <v>0</v>
      </c>
      <c r="I165" s="47">
        <f t="shared" si="5"/>
        <v>0</v>
      </c>
      <c r="J165" s="55"/>
      <c r="K165" s="47">
        <v>0</v>
      </c>
      <c r="L165" s="47">
        <v>0</v>
      </c>
      <c r="M165" s="47">
        <v>0</v>
      </c>
      <c r="N165" s="47">
        <v>0</v>
      </c>
    </row>
    <row r="166" spans="1:14">
      <c r="A166" s="45">
        <v>2307020315</v>
      </c>
      <c r="B166" s="45">
        <v>10</v>
      </c>
      <c r="C166" s="46" t="s">
        <v>1107</v>
      </c>
      <c r="D166" s="47">
        <v>0</v>
      </c>
      <c r="E166" s="47">
        <v>0</v>
      </c>
      <c r="F166" s="47">
        <f t="shared" si="4"/>
        <v>0</v>
      </c>
      <c r="G166" s="47">
        <v>0</v>
      </c>
      <c r="H166" s="47">
        <v>0</v>
      </c>
      <c r="I166" s="47">
        <f t="shared" si="5"/>
        <v>0</v>
      </c>
      <c r="J166" s="55"/>
      <c r="K166" s="47">
        <v>0</v>
      </c>
      <c r="L166" s="47">
        <v>0</v>
      </c>
      <c r="M166" s="47">
        <v>0</v>
      </c>
      <c r="N166" s="47">
        <v>0</v>
      </c>
    </row>
    <row r="167" spans="1:14">
      <c r="A167" s="45">
        <v>2307020316</v>
      </c>
      <c r="B167" s="45">
        <v>10</v>
      </c>
      <c r="C167" s="46" t="s">
        <v>1108</v>
      </c>
      <c r="D167" s="47">
        <v>0</v>
      </c>
      <c r="E167" s="47">
        <v>0</v>
      </c>
      <c r="F167" s="47">
        <f t="shared" si="4"/>
        <v>0</v>
      </c>
      <c r="G167" s="47">
        <v>0</v>
      </c>
      <c r="H167" s="47">
        <v>0</v>
      </c>
      <c r="I167" s="47">
        <f t="shared" si="5"/>
        <v>0</v>
      </c>
      <c r="J167" s="55"/>
      <c r="K167" s="47">
        <v>0</v>
      </c>
      <c r="L167" s="47">
        <v>0</v>
      </c>
      <c r="M167" s="47">
        <v>0</v>
      </c>
      <c r="N167" s="47">
        <v>0</v>
      </c>
    </row>
    <row r="168" spans="1:14">
      <c r="A168" s="45">
        <v>2307020317</v>
      </c>
      <c r="B168" s="45">
        <v>10</v>
      </c>
      <c r="C168" s="46" t="s">
        <v>1109</v>
      </c>
      <c r="D168" s="47">
        <v>0</v>
      </c>
      <c r="E168" s="47">
        <v>0</v>
      </c>
      <c r="F168" s="47">
        <f t="shared" si="4"/>
        <v>0</v>
      </c>
      <c r="G168" s="47">
        <v>0</v>
      </c>
      <c r="H168" s="47">
        <v>0</v>
      </c>
      <c r="I168" s="47">
        <f t="shared" si="5"/>
        <v>0</v>
      </c>
      <c r="J168" s="55"/>
      <c r="K168" s="47">
        <v>0</v>
      </c>
      <c r="L168" s="47">
        <v>0</v>
      </c>
      <c r="M168" s="47">
        <v>0</v>
      </c>
      <c r="N168" s="47">
        <v>0</v>
      </c>
    </row>
    <row r="169" spans="1:14">
      <c r="A169" s="45">
        <v>2307020318</v>
      </c>
      <c r="B169" s="45">
        <v>10</v>
      </c>
      <c r="C169" s="46" t="s">
        <v>1110</v>
      </c>
      <c r="D169" s="47">
        <v>0</v>
      </c>
      <c r="E169" s="47">
        <v>0</v>
      </c>
      <c r="F169" s="47">
        <f t="shared" si="4"/>
        <v>0</v>
      </c>
      <c r="G169" s="47">
        <v>0</v>
      </c>
      <c r="H169" s="47">
        <v>0</v>
      </c>
      <c r="I169" s="47">
        <f t="shared" si="5"/>
        <v>0</v>
      </c>
      <c r="J169" s="55"/>
      <c r="K169" s="47">
        <v>0</v>
      </c>
      <c r="L169" s="47">
        <v>0</v>
      </c>
      <c r="M169" s="47">
        <v>0</v>
      </c>
      <c r="N169" s="47">
        <v>0</v>
      </c>
    </row>
    <row r="170" spans="1:14">
      <c r="A170" s="45">
        <v>2307020319</v>
      </c>
      <c r="B170" s="45">
        <v>10</v>
      </c>
      <c r="C170" s="46" t="s">
        <v>1111</v>
      </c>
      <c r="D170" s="47">
        <v>0</v>
      </c>
      <c r="E170" s="47">
        <v>2400</v>
      </c>
      <c r="F170" s="47">
        <f t="shared" si="4"/>
        <v>2400</v>
      </c>
      <c r="G170" s="47">
        <v>2400</v>
      </c>
      <c r="H170" s="47">
        <v>0</v>
      </c>
      <c r="I170" s="47">
        <f t="shared" si="5"/>
        <v>0</v>
      </c>
      <c r="J170" s="55"/>
      <c r="K170" s="47">
        <v>0</v>
      </c>
      <c r="L170" s="47">
        <v>0</v>
      </c>
      <c r="M170" s="47">
        <v>2400</v>
      </c>
      <c r="N170" s="47">
        <v>0</v>
      </c>
    </row>
    <row r="171" spans="1:14">
      <c r="A171" s="45">
        <v>2307020320</v>
      </c>
      <c r="B171" s="45">
        <v>10</v>
      </c>
      <c r="C171" s="46" t="s">
        <v>1112</v>
      </c>
      <c r="D171" s="47">
        <v>0</v>
      </c>
      <c r="E171" s="47">
        <v>0</v>
      </c>
      <c r="F171" s="47">
        <f t="shared" si="4"/>
        <v>0</v>
      </c>
      <c r="G171" s="47">
        <v>0</v>
      </c>
      <c r="H171" s="47">
        <v>0</v>
      </c>
      <c r="I171" s="47">
        <f t="shared" si="5"/>
        <v>0</v>
      </c>
      <c r="J171" s="55"/>
      <c r="K171" s="47">
        <v>0</v>
      </c>
      <c r="L171" s="47">
        <v>0</v>
      </c>
      <c r="M171" s="47">
        <v>0</v>
      </c>
      <c r="N171" s="47">
        <v>0</v>
      </c>
    </row>
    <row r="172" spans="1:14">
      <c r="A172" s="45">
        <v>2307020321</v>
      </c>
      <c r="B172" s="45">
        <v>10</v>
      </c>
      <c r="C172" s="46" t="s">
        <v>1113</v>
      </c>
      <c r="D172" s="47">
        <v>0</v>
      </c>
      <c r="E172" s="47">
        <v>0</v>
      </c>
      <c r="F172" s="47">
        <f t="shared" si="4"/>
        <v>0</v>
      </c>
      <c r="G172" s="47">
        <v>0</v>
      </c>
      <c r="H172" s="47">
        <v>0</v>
      </c>
      <c r="I172" s="47">
        <f t="shared" si="5"/>
        <v>0</v>
      </c>
      <c r="J172" s="55"/>
      <c r="K172" s="47">
        <v>0</v>
      </c>
      <c r="L172" s="47">
        <v>0</v>
      </c>
      <c r="M172" s="47">
        <v>0</v>
      </c>
      <c r="N172" s="47">
        <v>0</v>
      </c>
    </row>
    <row r="173" spans="1:14">
      <c r="A173" s="45">
        <v>2307020322</v>
      </c>
      <c r="B173" s="45">
        <v>10</v>
      </c>
      <c r="C173" s="46" t="s">
        <v>1114</v>
      </c>
      <c r="D173" s="47">
        <v>0</v>
      </c>
      <c r="E173" s="47">
        <v>0</v>
      </c>
      <c r="F173" s="47">
        <f t="shared" si="4"/>
        <v>0</v>
      </c>
      <c r="G173" s="47">
        <v>0</v>
      </c>
      <c r="H173" s="47">
        <v>0</v>
      </c>
      <c r="I173" s="47">
        <f t="shared" si="5"/>
        <v>0</v>
      </c>
      <c r="J173" s="55"/>
      <c r="K173" s="47">
        <v>0</v>
      </c>
      <c r="L173" s="47">
        <v>0</v>
      </c>
      <c r="M173" s="47">
        <v>0</v>
      </c>
      <c r="N173" s="47">
        <v>0</v>
      </c>
    </row>
    <row r="174" spans="1:14">
      <c r="A174" s="45">
        <v>2307020323</v>
      </c>
      <c r="B174" s="45">
        <v>10</v>
      </c>
      <c r="C174" s="46" t="s">
        <v>1115</v>
      </c>
      <c r="D174" s="47">
        <v>0</v>
      </c>
      <c r="E174" s="47">
        <v>0</v>
      </c>
      <c r="F174" s="47">
        <f t="shared" si="4"/>
        <v>0</v>
      </c>
      <c r="G174" s="47">
        <v>0</v>
      </c>
      <c r="H174" s="47">
        <v>0</v>
      </c>
      <c r="I174" s="47">
        <f t="shared" si="5"/>
        <v>0</v>
      </c>
      <c r="J174" s="55"/>
      <c r="K174" s="47">
        <v>0</v>
      </c>
      <c r="L174" s="47">
        <v>0</v>
      </c>
      <c r="M174" s="47">
        <v>0</v>
      </c>
      <c r="N174" s="47">
        <v>0</v>
      </c>
    </row>
    <row r="175" spans="1:14">
      <c r="A175" s="45">
        <v>2307020324</v>
      </c>
      <c r="B175" s="45">
        <v>10</v>
      </c>
      <c r="C175" s="46" t="s">
        <v>1116</v>
      </c>
      <c r="D175" s="47">
        <v>0</v>
      </c>
      <c r="E175" s="47">
        <v>0</v>
      </c>
      <c r="F175" s="47">
        <f t="shared" si="4"/>
        <v>0</v>
      </c>
      <c r="G175" s="47">
        <v>0</v>
      </c>
      <c r="H175" s="47">
        <v>0</v>
      </c>
      <c r="I175" s="47">
        <f t="shared" si="5"/>
        <v>0</v>
      </c>
      <c r="J175" s="55"/>
      <c r="K175" s="47">
        <v>0</v>
      </c>
      <c r="L175" s="47">
        <v>0</v>
      </c>
      <c r="M175" s="47">
        <v>0</v>
      </c>
      <c r="N175" s="47">
        <v>0</v>
      </c>
    </row>
    <row r="176" spans="1:14">
      <c r="A176" s="45">
        <v>2307020325</v>
      </c>
      <c r="B176" s="45">
        <v>10</v>
      </c>
      <c r="C176" s="46" t="s">
        <v>1117</v>
      </c>
      <c r="D176" s="47">
        <v>0</v>
      </c>
      <c r="E176" s="47">
        <v>11200</v>
      </c>
      <c r="F176" s="47">
        <f t="shared" si="4"/>
        <v>11200</v>
      </c>
      <c r="G176" s="47">
        <v>0</v>
      </c>
      <c r="H176" s="47">
        <v>0</v>
      </c>
      <c r="I176" s="47">
        <f t="shared" si="5"/>
        <v>11200</v>
      </c>
      <c r="J176" s="55"/>
      <c r="K176" s="47">
        <v>0</v>
      </c>
      <c r="L176" s="47">
        <v>11200</v>
      </c>
      <c r="M176" s="47">
        <v>0</v>
      </c>
      <c r="N176" s="47">
        <v>0</v>
      </c>
    </row>
    <row r="177" spans="1:14">
      <c r="A177" s="45">
        <v>2307020326</v>
      </c>
      <c r="B177" s="45">
        <v>10</v>
      </c>
      <c r="C177" s="46" t="s">
        <v>1118</v>
      </c>
      <c r="D177" s="47">
        <v>0</v>
      </c>
      <c r="E177" s="47">
        <v>2800</v>
      </c>
      <c r="F177" s="47">
        <f t="shared" si="4"/>
        <v>2800</v>
      </c>
      <c r="G177" s="47">
        <v>0</v>
      </c>
      <c r="H177" s="47">
        <v>0</v>
      </c>
      <c r="I177" s="47">
        <f t="shared" si="5"/>
        <v>2800</v>
      </c>
      <c r="J177" s="55"/>
      <c r="K177" s="47">
        <v>0</v>
      </c>
      <c r="L177" s="47">
        <v>2800</v>
      </c>
      <c r="M177" s="47">
        <v>0</v>
      </c>
      <c r="N177" s="47">
        <v>0</v>
      </c>
    </row>
    <row r="178" spans="1:14">
      <c r="A178" s="45">
        <v>2307020327</v>
      </c>
      <c r="B178" s="45">
        <v>10</v>
      </c>
      <c r="C178" s="46" t="s">
        <v>1119</v>
      </c>
      <c r="D178" s="47">
        <v>0</v>
      </c>
      <c r="E178" s="47">
        <v>2400</v>
      </c>
      <c r="F178" s="47">
        <f t="shared" si="4"/>
        <v>2400</v>
      </c>
      <c r="G178" s="47">
        <v>0</v>
      </c>
      <c r="H178" s="47">
        <v>0</v>
      </c>
      <c r="I178" s="47">
        <f t="shared" si="5"/>
        <v>2400</v>
      </c>
      <c r="J178" s="55"/>
      <c r="K178" s="47">
        <v>0</v>
      </c>
      <c r="L178" s="47">
        <v>2400</v>
      </c>
      <c r="M178" s="47">
        <v>0</v>
      </c>
      <c r="N178" s="47">
        <v>0</v>
      </c>
    </row>
    <row r="179" spans="1:14">
      <c r="A179" s="45">
        <v>2307020328</v>
      </c>
      <c r="B179" s="45">
        <v>10</v>
      </c>
      <c r="C179" s="46" t="s">
        <v>1120</v>
      </c>
      <c r="D179" s="47">
        <v>0</v>
      </c>
      <c r="E179" s="47">
        <v>0</v>
      </c>
      <c r="F179" s="47">
        <f t="shared" si="4"/>
        <v>0</v>
      </c>
      <c r="G179" s="47">
        <v>0</v>
      </c>
      <c r="H179" s="47">
        <v>0</v>
      </c>
      <c r="I179" s="47">
        <f t="shared" si="5"/>
        <v>0</v>
      </c>
      <c r="J179" s="55"/>
      <c r="K179" s="47">
        <v>0</v>
      </c>
      <c r="L179" s="47">
        <v>0</v>
      </c>
      <c r="M179" s="47">
        <v>0</v>
      </c>
      <c r="N179" s="47">
        <v>0</v>
      </c>
    </row>
    <row r="180" spans="1:14">
      <c r="A180" s="45">
        <v>2307020329</v>
      </c>
      <c r="B180" s="45">
        <v>10</v>
      </c>
      <c r="C180" s="46" t="s">
        <v>1121</v>
      </c>
      <c r="D180" s="47">
        <v>0</v>
      </c>
      <c r="E180" s="47">
        <v>0</v>
      </c>
      <c r="F180" s="47">
        <f t="shared" si="4"/>
        <v>0</v>
      </c>
      <c r="G180" s="47">
        <v>0</v>
      </c>
      <c r="H180" s="47">
        <v>0</v>
      </c>
      <c r="I180" s="47">
        <f t="shared" si="5"/>
        <v>0</v>
      </c>
      <c r="J180" s="55"/>
      <c r="K180" s="47">
        <v>0</v>
      </c>
      <c r="L180" s="47">
        <v>0</v>
      </c>
      <c r="M180" s="47">
        <v>0</v>
      </c>
      <c r="N180" s="47">
        <v>0</v>
      </c>
    </row>
    <row r="181" spans="1:14">
      <c r="A181" s="45">
        <v>2307020330</v>
      </c>
      <c r="B181" s="45">
        <v>10</v>
      </c>
      <c r="C181" s="46" t="s">
        <v>1122</v>
      </c>
      <c r="D181" s="47">
        <v>0</v>
      </c>
      <c r="E181" s="47">
        <v>0</v>
      </c>
      <c r="F181" s="47">
        <f t="shared" si="4"/>
        <v>0</v>
      </c>
      <c r="G181" s="47">
        <v>0</v>
      </c>
      <c r="H181" s="47">
        <v>0</v>
      </c>
      <c r="I181" s="47">
        <f t="shared" si="5"/>
        <v>0</v>
      </c>
      <c r="J181" s="55"/>
      <c r="K181" s="47">
        <v>0</v>
      </c>
      <c r="L181" s="47">
        <v>0</v>
      </c>
      <c r="M181" s="47">
        <v>0</v>
      </c>
      <c r="N181" s="47">
        <v>0</v>
      </c>
    </row>
    <row r="182" spans="1:14">
      <c r="A182" s="45">
        <v>2307020331</v>
      </c>
      <c r="B182" s="45">
        <v>10</v>
      </c>
      <c r="C182" s="46" t="s">
        <v>1123</v>
      </c>
      <c r="D182" s="47">
        <v>0</v>
      </c>
      <c r="E182" s="47">
        <v>0</v>
      </c>
      <c r="F182" s="47">
        <f t="shared" si="4"/>
        <v>0</v>
      </c>
      <c r="G182" s="47">
        <v>0</v>
      </c>
      <c r="H182" s="47">
        <v>0</v>
      </c>
      <c r="I182" s="47">
        <f t="shared" si="5"/>
        <v>0</v>
      </c>
      <c r="J182" s="55"/>
      <c r="K182" s="47">
        <v>0</v>
      </c>
      <c r="L182" s="47">
        <v>0</v>
      </c>
      <c r="M182" s="47">
        <v>0</v>
      </c>
      <c r="N182" s="47">
        <v>0</v>
      </c>
    </row>
    <row r="183" spans="1:14">
      <c r="A183" s="45">
        <v>2307020332</v>
      </c>
      <c r="B183" s="45">
        <v>10</v>
      </c>
      <c r="C183" s="46" t="s">
        <v>1124</v>
      </c>
      <c r="D183" s="47">
        <v>0</v>
      </c>
      <c r="E183" s="47">
        <v>0</v>
      </c>
      <c r="F183" s="47">
        <f t="shared" si="4"/>
        <v>0</v>
      </c>
      <c r="G183" s="47">
        <v>0</v>
      </c>
      <c r="H183" s="47">
        <v>0</v>
      </c>
      <c r="I183" s="47">
        <f t="shared" si="5"/>
        <v>0</v>
      </c>
      <c r="J183" s="55"/>
      <c r="K183" s="47">
        <v>0</v>
      </c>
      <c r="L183" s="47">
        <v>0</v>
      </c>
      <c r="M183" s="47">
        <v>0</v>
      </c>
      <c r="N183" s="47">
        <v>0</v>
      </c>
    </row>
    <row r="184" spans="1:14">
      <c r="A184" s="45">
        <v>2307020333</v>
      </c>
      <c r="B184" s="45">
        <v>10</v>
      </c>
      <c r="C184" s="46" t="s">
        <v>1125</v>
      </c>
      <c r="D184" s="47">
        <v>0</v>
      </c>
      <c r="E184" s="47">
        <v>0</v>
      </c>
      <c r="F184" s="47">
        <f t="shared" si="4"/>
        <v>0</v>
      </c>
      <c r="G184" s="47">
        <v>0</v>
      </c>
      <c r="H184" s="47">
        <v>0</v>
      </c>
      <c r="I184" s="47">
        <f t="shared" si="5"/>
        <v>0</v>
      </c>
      <c r="J184" s="55"/>
      <c r="K184" s="47">
        <v>0</v>
      </c>
      <c r="L184" s="47">
        <v>0</v>
      </c>
      <c r="M184" s="47">
        <v>0</v>
      </c>
      <c r="N184" s="47">
        <v>0</v>
      </c>
    </row>
    <row r="185" spans="1:14">
      <c r="A185" s="45">
        <v>2307020334</v>
      </c>
      <c r="B185" s="45">
        <v>10</v>
      </c>
      <c r="C185" s="46" t="s">
        <v>1126</v>
      </c>
      <c r="D185" s="47">
        <v>0</v>
      </c>
      <c r="E185" s="47">
        <v>0</v>
      </c>
      <c r="F185" s="47">
        <f t="shared" si="4"/>
        <v>0</v>
      </c>
      <c r="G185" s="47">
        <v>0</v>
      </c>
      <c r="H185" s="47">
        <v>0</v>
      </c>
      <c r="I185" s="47">
        <f t="shared" si="5"/>
        <v>0</v>
      </c>
      <c r="J185" s="55"/>
      <c r="K185" s="47">
        <v>0</v>
      </c>
      <c r="L185" s="47">
        <v>0</v>
      </c>
      <c r="M185" s="47">
        <v>0</v>
      </c>
      <c r="N185" s="47">
        <v>0</v>
      </c>
    </row>
    <row r="186" spans="1:14">
      <c r="A186" s="45">
        <v>2307020335</v>
      </c>
      <c r="B186" s="45">
        <v>10</v>
      </c>
      <c r="C186" s="46" t="s">
        <v>1127</v>
      </c>
      <c r="D186" s="47">
        <v>0</v>
      </c>
      <c r="E186" s="47">
        <v>0</v>
      </c>
      <c r="F186" s="47">
        <f t="shared" si="4"/>
        <v>0</v>
      </c>
      <c r="G186" s="47">
        <v>0</v>
      </c>
      <c r="H186" s="47">
        <v>0</v>
      </c>
      <c r="I186" s="47">
        <f t="shared" si="5"/>
        <v>0</v>
      </c>
      <c r="J186" s="55"/>
      <c r="K186" s="47">
        <v>0</v>
      </c>
      <c r="L186" s="47">
        <v>0</v>
      </c>
      <c r="M186" s="47">
        <v>0</v>
      </c>
      <c r="N186" s="47">
        <v>0</v>
      </c>
    </row>
    <row r="187" spans="1:14">
      <c r="A187" s="45">
        <v>2307020336</v>
      </c>
      <c r="B187" s="45">
        <v>10</v>
      </c>
      <c r="C187" s="46" t="s">
        <v>1128</v>
      </c>
      <c r="D187" s="47">
        <v>0</v>
      </c>
      <c r="E187" s="47">
        <v>0</v>
      </c>
      <c r="F187" s="47">
        <f t="shared" si="4"/>
        <v>0</v>
      </c>
      <c r="G187" s="47">
        <v>0</v>
      </c>
      <c r="H187" s="47">
        <v>0</v>
      </c>
      <c r="I187" s="47">
        <f t="shared" si="5"/>
        <v>0</v>
      </c>
      <c r="J187" s="55"/>
      <c r="K187" s="47">
        <v>0</v>
      </c>
      <c r="L187" s="47">
        <v>0</v>
      </c>
      <c r="M187" s="47">
        <v>0</v>
      </c>
      <c r="N187" s="47">
        <v>0</v>
      </c>
    </row>
    <row r="188" spans="1:14">
      <c r="A188" s="45">
        <v>2307020337</v>
      </c>
      <c r="B188" s="45">
        <v>10</v>
      </c>
      <c r="C188" s="46" t="s">
        <v>1129</v>
      </c>
      <c r="D188" s="47">
        <v>0</v>
      </c>
      <c r="E188" s="47">
        <v>0</v>
      </c>
      <c r="F188" s="47">
        <f t="shared" si="4"/>
        <v>0</v>
      </c>
      <c r="G188" s="47">
        <v>0</v>
      </c>
      <c r="H188" s="47">
        <v>0</v>
      </c>
      <c r="I188" s="47">
        <f t="shared" si="5"/>
        <v>0</v>
      </c>
      <c r="J188" s="55"/>
      <c r="K188" s="47">
        <v>0</v>
      </c>
      <c r="L188" s="47">
        <v>0</v>
      </c>
      <c r="M188" s="47">
        <v>0</v>
      </c>
      <c r="N188" s="47">
        <v>0</v>
      </c>
    </row>
    <row r="189" spans="1:14">
      <c r="A189" s="45">
        <v>2307020338</v>
      </c>
      <c r="B189" s="45">
        <v>10</v>
      </c>
      <c r="C189" s="46" t="s">
        <v>1130</v>
      </c>
      <c r="D189" s="47">
        <v>0</v>
      </c>
      <c r="E189" s="47">
        <v>0</v>
      </c>
      <c r="F189" s="47">
        <f t="shared" si="4"/>
        <v>0</v>
      </c>
      <c r="G189" s="47">
        <v>0</v>
      </c>
      <c r="H189" s="47">
        <v>0</v>
      </c>
      <c r="I189" s="47">
        <f t="shared" si="5"/>
        <v>0</v>
      </c>
      <c r="J189" s="55"/>
      <c r="K189" s="47">
        <v>0</v>
      </c>
      <c r="L189" s="47">
        <v>0</v>
      </c>
      <c r="M189" s="47">
        <v>0</v>
      </c>
      <c r="N189" s="47">
        <v>0</v>
      </c>
    </row>
    <row r="190" spans="1:14">
      <c r="A190" s="45">
        <v>2307020339</v>
      </c>
      <c r="B190" s="45">
        <v>10</v>
      </c>
      <c r="C190" s="46" t="s">
        <v>1131</v>
      </c>
      <c r="D190" s="47">
        <v>0</v>
      </c>
      <c r="E190" s="47">
        <v>0</v>
      </c>
      <c r="F190" s="47">
        <f t="shared" si="4"/>
        <v>0</v>
      </c>
      <c r="G190" s="47">
        <v>0</v>
      </c>
      <c r="H190" s="47">
        <v>0</v>
      </c>
      <c r="I190" s="47">
        <f t="shared" si="5"/>
        <v>0</v>
      </c>
      <c r="J190" s="55"/>
      <c r="K190" s="47">
        <v>0</v>
      </c>
      <c r="L190" s="47">
        <v>0</v>
      </c>
      <c r="M190" s="47">
        <v>0</v>
      </c>
      <c r="N190" s="47">
        <v>0</v>
      </c>
    </row>
    <row r="191" spans="1:14">
      <c r="A191" s="45">
        <v>2307020340</v>
      </c>
      <c r="B191" s="45">
        <v>10</v>
      </c>
      <c r="C191" s="46" t="s">
        <v>1132</v>
      </c>
      <c r="D191" s="47">
        <v>0</v>
      </c>
      <c r="E191" s="47">
        <v>2400</v>
      </c>
      <c r="F191" s="47">
        <f t="shared" si="4"/>
        <v>2400</v>
      </c>
      <c r="G191" s="47">
        <v>0</v>
      </c>
      <c r="H191" s="47">
        <v>0</v>
      </c>
      <c r="I191" s="47">
        <f t="shared" si="5"/>
        <v>2400</v>
      </c>
      <c r="J191" s="55"/>
      <c r="K191" s="47">
        <v>0</v>
      </c>
      <c r="L191" s="47">
        <v>2400</v>
      </c>
      <c r="M191" s="47">
        <v>0</v>
      </c>
      <c r="N191" s="47">
        <v>0</v>
      </c>
    </row>
    <row r="192" spans="1:14">
      <c r="A192" s="45">
        <v>2307020341</v>
      </c>
      <c r="B192" s="45">
        <v>10</v>
      </c>
      <c r="C192" s="46" t="s">
        <v>1133</v>
      </c>
      <c r="D192" s="47">
        <v>0</v>
      </c>
      <c r="E192" s="47">
        <v>0</v>
      </c>
      <c r="F192" s="47">
        <f t="shared" si="4"/>
        <v>0</v>
      </c>
      <c r="G192" s="47">
        <v>0</v>
      </c>
      <c r="H192" s="47">
        <v>0</v>
      </c>
      <c r="I192" s="47">
        <f t="shared" si="5"/>
        <v>0</v>
      </c>
      <c r="J192" s="55"/>
      <c r="K192" s="47">
        <v>0</v>
      </c>
      <c r="L192" s="47">
        <v>0</v>
      </c>
      <c r="M192" s="47">
        <v>0</v>
      </c>
      <c r="N192" s="47">
        <v>0</v>
      </c>
    </row>
    <row r="193" spans="1:14">
      <c r="A193" s="45">
        <v>2307020342</v>
      </c>
      <c r="B193" s="45">
        <v>10</v>
      </c>
      <c r="C193" s="46" t="s">
        <v>1134</v>
      </c>
      <c r="D193" s="47">
        <v>0</v>
      </c>
      <c r="E193" s="47">
        <v>0</v>
      </c>
      <c r="F193" s="47">
        <f t="shared" si="4"/>
        <v>0</v>
      </c>
      <c r="G193" s="47">
        <v>0</v>
      </c>
      <c r="H193" s="47">
        <v>0</v>
      </c>
      <c r="I193" s="47">
        <f t="shared" si="5"/>
        <v>0</v>
      </c>
      <c r="J193" s="55"/>
      <c r="K193" s="47">
        <v>0</v>
      </c>
      <c r="L193" s="47">
        <v>0</v>
      </c>
      <c r="M193" s="47">
        <v>0</v>
      </c>
      <c r="N193" s="47">
        <v>0</v>
      </c>
    </row>
    <row r="194" spans="1:14">
      <c r="A194" s="45">
        <v>2307020343</v>
      </c>
      <c r="B194" s="45">
        <v>10</v>
      </c>
      <c r="C194" s="46" t="s">
        <v>1135</v>
      </c>
      <c r="D194" s="47">
        <v>0</v>
      </c>
      <c r="E194" s="47">
        <v>5600</v>
      </c>
      <c r="F194" s="47">
        <f t="shared" si="4"/>
        <v>5600</v>
      </c>
      <c r="G194" s="47">
        <v>5600</v>
      </c>
      <c r="H194" s="47">
        <v>0</v>
      </c>
      <c r="I194" s="47">
        <f t="shared" si="5"/>
        <v>0</v>
      </c>
      <c r="J194" s="55"/>
      <c r="K194" s="47">
        <v>0</v>
      </c>
      <c r="L194" s="47">
        <v>0</v>
      </c>
      <c r="M194" s="47">
        <v>5600</v>
      </c>
      <c r="N194" s="47">
        <v>0</v>
      </c>
    </row>
    <row r="195" spans="1:14">
      <c r="A195" s="45">
        <v>2307020344</v>
      </c>
      <c r="B195" s="45">
        <v>10</v>
      </c>
      <c r="C195" s="46" t="s">
        <v>1136</v>
      </c>
      <c r="D195" s="47">
        <v>0</v>
      </c>
      <c r="E195" s="47">
        <v>0</v>
      </c>
      <c r="F195" s="47">
        <f t="shared" si="4"/>
        <v>0</v>
      </c>
      <c r="G195" s="47">
        <v>0</v>
      </c>
      <c r="H195" s="47">
        <v>0</v>
      </c>
      <c r="I195" s="47">
        <f t="shared" si="5"/>
        <v>0</v>
      </c>
      <c r="J195" s="55"/>
      <c r="K195" s="47">
        <v>0</v>
      </c>
      <c r="L195" s="47">
        <v>0</v>
      </c>
      <c r="M195" s="47">
        <v>0</v>
      </c>
      <c r="N195" s="47">
        <v>0</v>
      </c>
    </row>
    <row r="196" spans="1:14">
      <c r="A196" s="45">
        <v>2307020345</v>
      </c>
      <c r="B196" s="45">
        <v>10</v>
      </c>
      <c r="C196" s="46" t="s">
        <v>1137</v>
      </c>
      <c r="D196" s="47">
        <v>0</v>
      </c>
      <c r="E196" s="47">
        <v>2400</v>
      </c>
      <c r="F196" s="47">
        <f t="shared" ref="F196:F259" si="6">E196-D196</f>
        <v>2400</v>
      </c>
      <c r="G196" s="47">
        <v>0</v>
      </c>
      <c r="H196" s="47">
        <v>0</v>
      </c>
      <c r="I196" s="47">
        <f t="shared" ref="I196:I259" si="7">F196+H196-G196</f>
        <v>2400</v>
      </c>
      <c r="J196" s="55"/>
      <c r="K196" s="47">
        <v>0</v>
      </c>
      <c r="L196" s="47">
        <v>2400</v>
      </c>
      <c r="M196" s="47">
        <v>0</v>
      </c>
      <c r="N196" s="47">
        <v>0</v>
      </c>
    </row>
    <row r="197" spans="1:14">
      <c r="A197" s="51">
        <v>23070204</v>
      </c>
      <c r="B197" s="51">
        <v>8</v>
      </c>
      <c r="C197" s="52" t="s">
        <v>1138</v>
      </c>
      <c r="D197" s="53">
        <v>0</v>
      </c>
      <c r="E197" s="53">
        <v>5500</v>
      </c>
      <c r="F197" s="53">
        <f t="shared" si="6"/>
        <v>5500</v>
      </c>
      <c r="G197" s="53">
        <v>0</v>
      </c>
      <c r="H197" s="53">
        <v>0</v>
      </c>
      <c r="I197" s="53">
        <f t="shared" si="7"/>
        <v>5500</v>
      </c>
      <c r="J197" s="56"/>
      <c r="K197" s="53">
        <v>0</v>
      </c>
      <c r="L197" s="53">
        <v>5500</v>
      </c>
      <c r="M197" s="53">
        <v>0</v>
      </c>
      <c r="N197" s="53">
        <v>0</v>
      </c>
    </row>
    <row r="198" spans="1:14">
      <c r="A198" s="51">
        <v>23070205</v>
      </c>
      <c r="B198" s="51">
        <v>8</v>
      </c>
      <c r="C198" s="52" t="s">
        <v>1283</v>
      </c>
      <c r="D198" s="53">
        <v>0</v>
      </c>
      <c r="E198" s="53">
        <v>18000</v>
      </c>
      <c r="F198" s="53">
        <f t="shared" si="6"/>
        <v>18000</v>
      </c>
      <c r="G198" s="53">
        <v>6400</v>
      </c>
      <c r="H198" s="53">
        <v>6400</v>
      </c>
      <c r="I198" s="53">
        <f t="shared" si="7"/>
        <v>18000</v>
      </c>
      <c r="J198" s="56"/>
      <c r="K198" s="53">
        <v>0</v>
      </c>
      <c r="L198" s="53">
        <v>18000</v>
      </c>
      <c r="M198" s="53">
        <v>6400</v>
      </c>
      <c r="N198" s="53">
        <v>6400</v>
      </c>
    </row>
    <row r="199" spans="1:14">
      <c r="A199" s="45">
        <v>2307020501</v>
      </c>
      <c r="B199" s="45">
        <v>10</v>
      </c>
      <c r="C199" s="46" t="s">
        <v>1139</v>
      </c>
      <c r="D199" s="47">
        <v>0</v>
      </c>
      <c r="E199" s="47">
        <v>0</v>
      </c>
      <c r="F199" s="47">
        <f t="shared" si="6"/>
        <v>0</v>
      </c>
      <c r="G199" s="47">
        <v>0</v>
      </c>
      <c r="H199" s="47">
        <v>0</v>
      </c>
      <c r="I199" s="47">
        <f t="shared" si="7"/>
        <v>0</v>
      </c>
      <c r="J199" s="55"/>
      <c r="K199" s="47">
        <v>0</v>
      </c>
      <c r="L199" s="47">
        <v>0</v>
      </c>
      <c r="M199" s="47">
        <v>0</v>
      </c>
      <c r="N199" s="47">
        <v>0</v>
      </c>
    </row>
    <row r="200" spans="1:14">
      <c r="A200" s="45">
        <v>2307020502</v>
      </c>
      <c r="B200" s="45">
        <v>10</v>
      </c>
      <c r="C200" s="46" t="s">
        <v>1140</v>
      </c>
      <c r="D200" s="47">
        <v>0</v>
      </c>
      <c r="E200" s="47">
        <v>2400</v>
      </c>
      <c r="F200" s="47">
        <f t="shared" si="6"/>
        <v>2400</v>
      </c>
      <c r="G200" s="47">
        <v>0</v>
      </c>
      <c r="H200" s="47">
        <v>0</v>
      </c>
      <c r="I200" s="47">
        <f t="shared" si="7"/>
        <v>2400</v>
      </c>
      <c r="J200" s="55"/>
      <c r="K200" s="47">
        <v>0</v>
      </c>
      <c r="L200" s="47">
        <v>2400</v>
      </c>
      <c r="M200" s="47">
        <v>0</v>
      </c>
      <c r="N200" s="47">
        <v>0</v>
      </c>
    </row>
    <row r="201" spans="1:14">
      <c r="A201" s="45">
        <v>2307020503</v>
      </c>
      <c r="B201" s="45">
        <v>10</v>
      </c>
      <c r="C201" s="46" t="s">
        <v>1141</v>
      </c>
      <c r="D201" s="47">
        <v>0</v>
      </c>
      <c r="E201" s="47">
        <v>0</v>
      </c>
      <c r="F201" s="47">
        <f t="shared" si="6"/>
        <v>0</v>
      </c>
      <c r="G201" s="47">
        <v>0</v>
      </c>
      <c r="H201" s="47">
        <v>0</v>
      </c>
      <c r="I201" s="47">
        <f t="shared" si="7"/>
        <v>0</v>
      </c>
      <c r="J201" s="55"/>
      <c r="K201" s="47">
        <v>0</v>
      </c>
      <c r="L201" s="47">
        <v>0</v>
      </c>
      <c r="M201" s="47">
        <v>0</v>
      </c>
      <c r="N201" s="47">
        <v>0</v>
      </c>
    </row>
    <row r="202" spans="1:14">
      <c r="A202" s="45">
        <v>2307020504</v>
      </c>
      <c r="B202" s="45">
        <v>10</v>
      </c>
      <c r="C202" s="46" t="s">
        <v>1142</v>
      </c>
      <c r="D202" s="47">
        <v>0</v>
      </c>
      <c r="E202" s="47">
        <v>4800</v>
      </c>
      <c r="F202" s="47">
        <f t="shared" si="6"/>
        <v>4800</v>
      </c>
      <c r="G202" s="47">
        <v>0</v>
      </c>
      <c r="H202" s="47">
        <v>0</v>
      </c>
      <c r="I202" s="47">
        <f t="shared" si="7"/>
        <v>4800</v>
      </c>
      <c r="J202" s="55"/>
      <c r="K202" s="47">
        <v>0</v>
      </c>
      <c r="L202" s="47">
        <v>4800</v>
      </c>
      <c r="M202" s="47">
        <v>0</v>
      </c>
      <c r="N202" s="47">
        <v>0</v>
      </c>
    </row>
    <row r="203" spans="1:14">
      <c r="A203" s="45">
        <v>2307020505</v>
      </c>
      <c r="B203" s="45">
        <v>10</v>
      </c>
      <c r="C203" s="46" t="s">
        <v>1143</v>
      </c>
      <c r="D203" s="47">
        <v>0</v>
      </c>
      <c r="E203" s="47">
        <v>0</v>
      </c>
      <c r="F203" s="47">
        <f t="shared" si="6"/>
        <v>0</v>
      </c>
      <c r="G203" s="47">
        <v>0</v>
      </c>
      <c r="H203" s="47">
        <v>0</v>
      </c>
      <c r="I203" s="47">
        <f t="shared" si="7"/>
        <v>0</v>
      </c>
      <c r="J203" s="55"/>
      <c r="K203" s="47">
        <v>0</v>
      </c>
      <c r="L203" s="47">
        <v>0</v>
      </c>
      <c r="M203" s="47">
        <v>0</v>
      </c>
      <c r="N203" s="47">
        <v>0</v>
      </c>
    </row>
    <row r="204" spans="1:14">
      <c r="A204" s="45">
        <v>2307020506</v>
      </c>
      <c r="B204" s="45">
        <v>10</v>
      </c>
      <c r="C204" s="46" t="s">
        <v>1144</v>
      </c>
      <c r="D204" s="47">
        <v>0</v>
      </c>
      <c r="E204" s="47">
        <v>0</v>
      </c>
      <c r="F204" s="47">
        <f t="shared" si="6"/>
        <v>0</v>
      </c>
      <c r="G204" s="47">
        <v>0</v>
      </c>
      <c r="H204" s="47">
        <v>0</v>
      </c>
      <c r="I204" s="47">
        <f t="shared" si="7"/>
        <v>0</v>
      </c>
      <c r="J204" s="55"/>
      <c r="K204" s="47">
        <v>0</v>
      </c>
      <c r="L204" s="47">
        <v>0</v>
      </c>
      <c r="M204" s="47">
        <v>0</v>
      </c>
      <c r="N204" s="47">
        <v>0</v>
      </c>
    </row>
    <row r="205" spans="1:14">
      <c r="A205" s="45">
        <v>2307020507</v>
      </c>
      <c r="B205" s="45">
        <v>10</v>
      </c>
      <c r="C205" s="46" t="s">
        <v>1145</v>
      </c>
      <c r="D205" s="47">
        <v>0</v>
      </c>
      <c r="E205" s="47">
        <v>0</v>
      </c>
      <c r="F205" s="47">
        <f t="shared" si="6"/>
        <v>0</v>
      </c>
      <c r="G205" s="47">
        <v>6400</v>
      </c>
      <c r="H205" s="47">
        <v>6400</v>
      </c>
      <c r="I205" s="47">
        <f t="shared" si="7"/>
        <v>0</v>
      </c>
      <c r="J205" s="55"/>
      <c r="K205" s="47">
        <v>0</v>
      </c>
      <c r="L205" s="47">
        <v>0</v>
      </c>
      <c r="M205" s="47">
        <v>6400</v>
      </c>
      <c r="N205" s="47">
        <v>6400</v>
      </c>
    </row>
    <row r="206" spans="1:14">
      <c r="A206" s="45">
        <v>2307020508</v>
      </c>
      <c r="B206" s="45">
        <v>10</v>
      </c>
      <c r="C206" s="46" t="s">
        <v>1146</v>
      </c>
      <c r="D206" s="47">
        <v>0</v>
      </c>
      <c r="E206" s="47">
        <v>2400</v>
      </c>
      <c r="F206" s="47">
        <f t="shared" si="6"/>
        <v>2400</v>
      </c>
      <c r="G206" s="47">
        <v>0</v>
      </c>
      <c r="H206" s="47">
        <v>0</v>
      </c>
      <c r="I206" s="47">
        <f t="shared" si="7"/>
        <v>2400</v>
      </c>
      <c r="J206" s="55"/>
      <c r="K206" s="47">
        <v>0</v>
      </c>
      <c r="L206" s="47">
        <v>2400</v>
      </c>
      <c r="M206" s="47">
        <v>0</v>
      </c>
      <c r="N206" s="47">
        <v>0</v>
      </c>
    </row>
    <row r="207" spans="1:14">
      <c r="A207" s="45">
        <v>2307020509</v>
      </c>
      <c r="B207" s="45">
        <v>10</v>
      </c>
      <c r="C207" s="46" t="s">
        <v>1147</v>
      </c>
      <c r="D207" s="47">
        <v>0</v>
      </c>
      <c r="E207" s="47">
        <v>0</v>
      </c>
      <c r="F207" s="47">
        <f t="shared" si="6"/>
        <v>0</v>
      </c>
      <c r="G207" s="47">
        <v>0</v>
      </c>
      <c r="H207" s="47">
        <v>0</v>
      </c>
      <c r="I207" s="47">
        <f t="shared" si="7"/>
        <v>0</v>
      </c>
      <c r="J207" s="55"/>
      <c r="K207" s="47">
        <v>0</v>
      </c>
      <c r="L207" s="47">
        <v>0</v>
      </c>
      <c r="M207" s="47">
        <v>0</v>
      </c>
      <c r="N207" s="47">
        <v>0</v>
      </c>
    </row>
    <row r="208" spans="1:14">
      <c r="A208" s="45">
        <v>2307020510</v>
      </c>
      <c r="B208" s="45">
        <v>10</v>
      </c>
      <c r="C208" s="46" t="s">
        <v>1148</v>
      </c>
      <c r="D208" s="47">
        <v>0</v>
      </c>
      <c r="E208" s="47">
        <v>5600</v>
      </c>
      <c r="F208" s="47">
        <f t="shared" si="6"/>
        <v>5600</v>
      </c>
      <c r="G208" s="47">
        <v>0</v>
      </c>
      <c r="H208" s="47">
        <v>0</v>
      </c>
      <c r="I208" s="47">
        <f t="shared" si="7"/>
        <v>5600</v>
      </c>
      <c r="J208" s="55"/>
      <c r="K208" s="47">
        <v>0</v>
      </c>
      <c r="L208" s="47">
        <v>5600</v>
      </c>
      <c r="M208" s="47">
        <v>0</v>
      </c>
      <c r="N208" s="47">
        <v>0</v>
      </c>
    </row>
    <row r="209" spans="1:14">
      <c r="A209" s="45">
        <v>2307020511</v>
      </c>
      <c r="B209" s="45">
        <v>10</v>
      </c>
      <c r="C209" s="46" t="s">
        <v>1149</v>
      </c>
      <c r="D209" s="47">
        <v>0</v>
      </c>
      <c r="E209" s="47">
        <v>0</v>
      </c>
      <c r="F209" s="47">
        <f t="shared" si="6"/>
        <v>0</v>
      </c>
      <c r="G209" s="47">
        <v>0</v>
      </c>
      <c r="H209" s="47">
        <v>0</v>
      </c>
      <c r="I209" s="47">
        <f t="shared" si="7"/>
        <v>0</v>
      </c>
      <c r="J209" s="55"/>
      <c r="K209" s="47">
        <v>0</v>
      </c>
      <c r="L209" s="47">
        <v>0</v>
      </c>
      <c r="M209" s="47">
        <v>0</v>
      </c>
      <c r="N209" s="47">
        <v>0</v>
      </c>
    </row>
    <row r="210" spans="1:14">
      <c r="A210" s="45">
        <v>2307020512</v>
      </c>
      <c r="B210" s="45">
        <v>10</v>
      </c>
      <c r="C210" s="46" t="s">
        <v>1150</v>
      </c>
      <c r="D210" s="47">
        <v>0</v>
      </c>
      <c r="E210" s="47">
        <v>0</v>
      </c>
      <c r="F210" s="47">
        <f t="shared" si="6"/>
        <v>0</v>
      </c>
      <c r="G210" s="47">
        <v>0</v>
      </c>
      <c r="H210" s="47">
        <v>0</v>
      </c>
      <c r="I210" s="47">
        <f t="shared" si="7"/>
        <v>0</v>
      </c>
      <c r="J210" s="55"/>
      <c r="K210" s="47">
        <v>0</v>
      </c>
      <c r="L210" s="47">
        <v>0</v>
      </c>
      <c r="M210" s="47">
        <v>0</v>
      </c>
      <c r="N210" s="47">
        <v>0</v>
      </c>
    </row>
    <row r="211" spans="1:14">
      <c r="A211" s="45">
        <v>2307020513</v>
      </c>
      <c r="B211" s="45">
        <v>10</v>
      </c>
      <c r="C211" s="46" t="s">
        <v>1151</v>
      </c>
      <c r="D211" s="47">
        <v>0</v>
      </c>
      <c r="E211" s="47">
        <v>0</v>
      </c>
      <c r="F211" s="47">
        <f t="shared" si="6"/>
        <v>0</v>
      </c>
      <c r="G211" s="47">
        <v>0</v>
      </c>
      <c r="H211" s="47">
        <v>0</v>
      </c>
      <c r="I211" s="47">
        <f t="shared" si="7"/>
        <v>0</v>
      </c>
      <c r="J211" s="55"/>
      <c r="K211" s="47">
        <v>0</v>
      </c>
      <c r="L211" s="47">
        <v>0</v>
      </c>
      <c r="M211" s="47">
        <v>0</v>
      </c>
      <c r="N211" s="47">
        <v>0</v>
      </c>
    </row>
    <row r="212" spans="1:14">
      <c r="A212" s="45">
        <v>2307020514</v>
      </c>
      <c r="B212" s="45">
        <v>10</v>
      </c>
      <c r="C212" s="46" t="s">
        <v>1152</v>
      </c>
      <c r="D212" s="47">
        <v>0</v>
      </c>
      <c r="E212" s="47">
        <v>0</v>
      </c>
      <c r="F212" s="47">
        <f t="shared" si="6"/>
        <v>0</v>
      </c>
      <c r="G212" s="47">
        <v>0</v>
      </c>
      <c r="H212" s="47">
        <v>0</v>
      </c>
      <c r="I212" s="47">
        <f t="shared" si="7"/>
        <v>0</v>
      </c>
      <c r="J212" s="55"/>
      <c r="K212" s="47">
        <v>0</v>
      </c>
      <c r="L212" s="47">
        <v>0</v>
      </c>
      <c r="M212" s="47">
        <v>0</v>
      </c>
      <c r="N212" s="47">
        <v>0</v>
      </c>
    </row>
    <row r="213" spans="1:14">
      <c r="A213" s="45">
        <v>2307020515</v>
      </c>
      <c r="B213" s="45">
        <v>10</v>
      </c>
      <c r="C213" s="46" t="s">
        <v>1153</v>
      </c>
      <c r="D213" s="47">
        <v>0</v>
      </c>
      <c r="E213" s="47">
        <v>0</v>
      </c>
      <c r="F213" s="47">
        <f t="shared" si="6"/>
        <v>0</v>
      </c>
      <c r="G213" s="47">
        <v>0</v>
      </c>
      <c r="H213" s="47">
        <v>0</v>
      </c>
      <c r="I213" s="47">
        <f t="shared" si="7"/>
        <v>0</v>
      </c>
      <c r="J213" s="55"/>
      <c r="K213" s="47">
        <v>0</v>
      </c>
      <c r="L213" s="47">
        <v>0</v>
      </c>
      <c r="M213" s="47">
        <v>0</v>
      </c>
      <c r="N213" s="47">
        <v>0</v>
      </c>
    </row>
    <row r="214" spans="1:14">
      <c r="A214" s="45">
        <v>2307020516</v>
      </c>
      <c r="B214" s="45">
        <v>10</v>
      </c>
      <c r="C214" s="46" t="s">
        <v>1154</v>
      </c>
      <c r="D214" s="47">
        <v>0</v>
      </c>
      <c r="E214" s="47">
        <v>2800</v>
      </c>
      <c r="F214" s="47">
        <f t="shared" si="6"/>
        <v>2800</v>
      </c>
      <c r="G214" s="47">
        <v>0</v>
      </c>
      <c r="H214" s="47">
        <v>0</v>
      </c>
      <c r="I214" s="47">
        <f t="shared" si="7"/>
        <v>2800</v>
      </c>
      <c r="J214" s="55"/>
      <c r="K214" s="47">
        <v>0</v>
      </c>
      <c r="L214" s="47">
        <v>2800</v>
      </c>
      <c r="M214" s="47">
        <v>0</v>
      </c>
      <c r="N214" s="47">
        <v>0</v>
      </c>
    </row>
    <row r="215" spans="1:14">
      <c r="A215" s="45">
        <v>2307020517</v>
      </c>
      <c r="B215" s="45">
        <v>10</v>
      </c>
      <c r="C215" s="46" t="s">
        <v>1155</v>
      </c>
      <c r="D215" s="47">
        <v>0</v>
      </c>
      <c r="E215" s="47">
        <v>0</v>
      </c>
      <c r="F215" s="47">
        <f t="shared" si="6"/>
        <v>0</v>
      </c>
      <c r="G215" s="47">
        <v>0</v>
      </c>
      <c r="H215" s="47">
        <v>0</v>
      </c>
      <c r="I215" s="47">
        <f t="shared" si="7"/>
        <v>0</v>
      </c>
      <c r="J215" s="55"/>
      <c r="K215" s="47">
        <v>0</v>
      </c>
      <c r="L215" s="47">
        <v>0</v>
      </c>
      <c r="M215" s="47">
        <v>0</v>
      </c>
      <c r="N215" s="47">
        <v>0</v>
      </c>
    </row>
    <row r="216" spans="1:14">
      <c r="A216" s="45">
        <v>2307020518</v>
      </c>
      <c r="B216" s="45">
        <v>10</v>
      </c>
      <c r="C216" s="46" t="s">
        <v>1156</v>
      </c>
      <c r="D216" s="47">
        <v>0</v>
      </c>
      <c r="E216" s="47">
        <v>0</v>
      </c>
      <c r="F216" s="47">
        <f t="shared" si="6"/>
        <v>0</v>
      </c>
      <c r="G216" s="47">
        <v>0</v>
      </c>
      <c r="H216" s="47">
        <v>0</v>
      </c>
      <c r="I216" s="47">
        <f t="shared" si="7"/>
        <v>0</v>
      </c>
      <c r="J216" s="55"/>
      <c r="K216" s="47">
        <v>0</v>
      </c>
      <c r="L216" s="47">
        <v>0</v>
      </c>
      <c r="M216" s="47">
        <v>0</v>
      </c>
      <c r="N216" s="47">
        <v>0</v>
      </c>
    </row>
    <row r="217" spans="1:14">
      <c r="A217" s="45">
        <v>2307020519</v>
      </c>
      <c r="B217" s="45">
        <v>10</v>
      </c>
      <c r="C217" s="46" t="s">
        <v>1157</v>
      </c>
      <c r="D217" s="47">
        <v>0</v>
      </c>
      <c r="E217" s="47">
        <v>0</v>
      </c>
      <c r="F217" s="47">
        <f t="shared" si="6"/>
        <v>0</v>
      </c>
      <c r="G217" s="47">
        <v>0</v>
      </c>
      <c r="H217" s="47">
        <v>0</v>
      </c>
      <c r="I217" s="47">
        <f t="shared" si="7"/>
        <v>0</v>
      </c>
      <c r="J217" s="55"/>
      <c r="K217" s="47">
        <v>0</v>
      </c>
      <c r="L217" s="47">
        <v>0</v>
      </c>
      <c r="M217" s="47">
        <v>0</v>
      </c>
      <c r="N217" s="47">
        <v>0</v>
      </c>
    </row>
    <row r="218" spans="1:14">
      <c r="A218" s="45">
        <v>2307020520</v>
      </c>
      <c r="B218" s="45">
        <v>10</v>
      </c>
      <c r="C218" s="46" t="s">
        <v>1158</v>
      </c>
      <c r="D218" s="47">
        <v>0</v>
      </c>
      <c r="E218" s="47">
        <v>0</v>
      </c>
      <c r="F218" s="47">
        <f t="shared" si="6"/>
        <v>0</v>
      </c>
      <c r="G218" s="47">
        <v>0</v>
      </c>
      <c r="H218" s="47">
        <v>0</v>
      </c>
      <c r="I218" s="47">
        <f t="shared" si="7"/>
        <v>0</v>
      </c>
      <c r="J218" s="55"/>
      <c r="K218" s="47">
        <v>0</v>
      </c>
      <c r="L218" s="47">
        <v>0</v>
      </c>
      <c r="M218" s="47">
        <v>0</v>
      </c>
      <c r="N218" s="47">
        <v>0</v>
      </c>
    </row>
    <row r="219" spans="1:14">
      <c r="A219" s="51">
        <v>23070206</v>
      </c>
      <c r="B219" s="51">
        <v>8</v>
      </c>
      <c r="C219" s="52" t="s">
        <v>1284</v>
      </c>
      <c r="D219" s="53">
        <v>0</v>
      </c>
      <c r="E219" s="53">
        <v>66640</v>
      </c>
      <c r="F219" s="53">
        <f t="shared" si="6"/>
        <v>66640</v>
      </c>
      <c r="G219" s="53">
        <v>0</v>
      </c>
      <c r="H219" s="53">
        <v>0</v>
      </c>
      <c r="I219" s="53">
        <f t="shared" si="7"/>
        <v>66640</v>
      </c>
      <c r="J219" s="56"/>
      <c r="K219" s="53">
        <v>0</v>
      </c>
      <c r="L219" s="53">
        <v>66640</v>
      </c>
      <c r="M219" s="53">
        <v>0</v>
      </c>
      <c r="N219" s="53">
        <v>0</v>
      </c>
    </row>
    <row r="220" spans="1:14">
      <c r="A220" s="45">
        <v>2307020601</v>
      </c>
      <c r="B220" s="45">
        <v>10</v>
      </c>
      <c r="C220" s="46" t="s">
        <v>1159</v>
      </c>
      <c r="D220" s="47">
        <v>0</v>
      </c>
      <c r="E220" s="47">
        <v>0</v>
      </c>
      <c r="F220" s="47">
        <f t="shared" si="6"/>
        <v>0</v>
      </c>
      <c r="G220" s="47">
        <v>0</v>
      </c>
      <c r="H220" s="47">
        <v>0</v>
      </c>
      <c r="I220" s="47">
        <f t="shared" si="7"/>
        <v>0</v>
      </c>
      <c r="J220" s="55"/>
      <c r="K220" s="47">
        <v>0</v>
      </c>
      <c r="L220" s="47">
        <v>0</v>
      </c>
      <c r="M220" s="47">
        <v>0</v>
      </c>
      <c r="N220" s="47">
        <v>0</v>
      </c>
    </row>
    <row r="221" spans="1:14">
      <c r="A221" s="45">
        <v>2307020602</v>
      </c>
      <c r="B221" s="45">
        <v>10</v>
      </c>
      <c r="C221" s="46" t="s">
        <v>1160</v>
      </c>
      <c r="D221" s="47">
        <v>0</v>
      </c>
      <c r="E221" s="47">
        <v>0</v>
      </c>
      <c r="F221" s="47">
        <f t="shared" si="6"/>
        <v>0</v>
      </c>
      <c r="G221" s="47">
        <v>0</v>
      </c>
      <c r="H221" s="47">
        <v>0</v>
      </c>
      <c r="I221" s="47">
        <f t="shared" si="7"/>
        <v>0</v>
      </c>
      <c r="J221" s="55"/>
      <c r="K221" s="47">
        <v>0</v>
      </c>
      <c r="L221" s="47">
        <v>0</v>
      </c>
      <c r="M221" s="47">
        <v>0</v>
      </c>
      <c r="N221" s="47">
        <v>0</v>
      </c>
    </row>
    <row r="222" spans="1:14">
      <c r="A222" s="45">
        <v>2307020603</v>
      </c>
      <c r="B222" s="45">
        <v>10</v>
      </c>
      <c r="C222" s="46" t="s">
        <v>1161</v>
      </c>
      <c r="D222" s="47">
        <v>0</v>
      </c>
      <c r="E222" s="47">
        <v>0</v>
      </c>
      <c r="F222" s="47">
        <f t="shared" si="6"/>
        <v>0</v>
      </c>
      <c r="G222" s="47">
        <v>0</v>
      </c>
      <c r="H222" s="47">
        <v>0</v>
      </c>
      <c r="I222" s="47">
        <f t="shared" si="7"/>
        <v>0</v>
      </c>
      <c r="J222" s="55"/>
      <c r="K222" s="47">
        <v>0</v>
      </c>
      <c r="L222" s="47">
        <v>0</v>
      </c>
      <c r="M222" s="47">
        <v>0</v>
      </c>
      <c r="N222" s="47">
        <v>0</v>
      </c>
    </row>
    <row r="223" spans="1:14">
      <c r="A223" s="45">
        <v>2307020604</v>
      </c>
      <c r="B223" s="45">
        <v>10</v>
      </c>
      <c r="C223" s="46" t="s">
        <v>1162</v>
      </c>
      <c r="D223" s="47">
        <v>0</v>
      </c>
      <c r="E223" s="47">
        <v>0</v>
      </c>
      <c r="F223" s="47">
        <f t="shared" si="6"/>
        <v>0</v>
      </c>
      <c r="G223" s="47">
        <v>0</v>
      </c>
      <c r="H223" s="47">
        <v>0</v>
      </c>
      <c r="I223" s="47">
        <f t="shared" si="7"/>
        <v>0</v>
      </c>
      <c r="J223" s="55"/>
      <c r="K223" s="47">
        <v>0</v>
      </c>
      <c r="L223" s="47">
        <v>0</v>
      </c>
      <c r="M223" s="47">
        <v>0</v>
      </c>
      <c r="N223" s="47">
        <v>0</v>
      </c>
    </row>
    <row r="224" spans="1:14">
      <c r="A224" s="45">
        <v>2307020605</v>
      </c>
      <c r="B224" s="45">
        <v>10</v>
      </c>
      <c r="C224" s="46" t="s">
        <v>1163</v>
      </c>
      <c r="D224" s="47">
        <v>0</v>
      </c>
      <c r="E224" s="47">
        <v>6400</v>
      </c>
      <c r="F224" s="47">
        <f t="shared" si="6"/>
        <v>6400</v>
      </c>
      <c r="G224" s="47">
        <v>0</v>
      </c>
      <c r="H224" s="47">
        <v>0</v>
      </c>
      <c r="I224" s="47">
        <f t="shared" si="7"/>
        <v>6400</v>
      </c>
      <c r="J224" s="55"/>
      <c r="K224" s="47">
        <v>0</v>
      </c>
      <c r="L224" s="47">
        <v>6400</v>
      </c>
      <c r="M224" s="47">
        <v>0</v>
      </c>
      <c r="N224" s="47">
        <v>0</v>
      </c>
    </row>
    <row r="225" spans="1:14">
      <c r="A225" s="45">
        <v>2307020606</v>
      </c>
      <c r="B225" s="45">
        <v>10</v>
      </c>
      <c r="C225" s="46" t="s">
        <v>1164</v>
      </c>
      <c r="D225" s="47">
        <v>0</v>
      </c>
      <c r="E225" s="47">
        <v>3040</v>
      </c>
      <c r="F225" s="47">
        <f t="shared" si="6"/>
        <v>3040</v>
      </c>
      <c r="G225" s="47">
        <v>0</v>
      </c>
      <c r="H225" s="47">
        <v>0</v>
      </c>
      <c r="I225" s="47">
        <f t="shared" si="7"/>
        <v>3040</v>
      </c>
      <c r="J225" s="55"/>
      <c r="K225" s="47">
        <v>0</v>
      </c>
      <c r="L225" s="47">
        <v>3040</v>
      </c>
      <c r="M225" s="47">
        <v>0</v>
      </c>
      <c r="N225" s="47">
        <v>0</v>
      </c>
    </row>
    <row r="226" spans="1:14">
      <c r="A226" s="45">
        <v>2307020607</v>
      </c>
      <c r="B226" s="45">
        <v>10</v>
      </c>
      <c r="C226" s="46" t="s">
        <v>1165</v>
      </c>
      <c r="D226" s="47">
        <v>0</v>
      </c>
      <c r="E226" s="47">
        <v>2800</v>
      </c>
      <c r="F226" s="47">
        <f t="shared" si="6"/>
        <v>2800</v>
      </c>
      <c r="G226" s="47">
        <v>0</v>
      </c>
      <c r="H226" s="47">
        <v>0</v>
      </c>
      <c r="I226" s="47">
        <f t="shared" si="7"/>
        <v>2800</v>
      </c>
      <c r="J226" s="55"/>
      <c r="K226" s="47">
        <v>0</v>
      </c>
      <c r="L226" s="47">
        <v>2800</v>
      </c>
      <c r="M226" s="47">
        <v>0</v>
      </c>
      <c r="N226" s="47">
        <v>0</v>
      </c>
    </row>
    <row r="227" spans="1:14">
      <c r="A227" s="45">
        <v>2307020608</v>
      </c>
      <c r="B227" s="45">
        <v>10</v>
      </c>
      <c r="C227" s="46" t="s">
        <v>1166</v>
      </c>
      <c r="D227" s="47">
        <v>0</v>
      </c>
      <c r="E227" s="47">
        <v>5600</v>
      </c>
      <c r="F227" s="47">
        <f t="shared" si="6"/>
        <v>5600</v>
      </c>
      <c r="G227" s="47">
        <v>0</v>
      </c>
      <c r="H227" s="47">
        <v>0</v>
      </c>
      <c r="I227" s="47">
        <f t="shared" si="7"/>
        <v>5600</v>
      </c>
      <c r="J227" s="55"/>
      <c r="K227" s="47">
        <v>0</v>
      </c>
      <c r="L227" s="47">
        <v>5600</v>
      </c>
      <c r="M227" s="47">
        <v>0</v>
      </c>
      <c r="N227" s="47">
        <v>0</v>
      </c>
    </row>
    <row r="228" spans="1:14">
      <c r="A228" s="45">
        <v>2307020609</v>
      </c>
      <c r="B228" s="45">
        <v>10</v>
      </c>
      <c r="C228" s="46" t="s">
        <v>1167</v>
      </c>
      <c r="D228" s="47">
        <v>0</v>
      </c>
      <c r="E228" s="47">
        <v>0</v>
      </c>
      <c r="F228" s="47">
        <f t="shared" si="6"/>
        <v>0</v>
      </c>
      <c r="G228" s="47">
        <v>0</v>
      </c>
      <c r="H228" s="47">
        <v>0</v>
      </c>
      <c r="I228" s="47">
        <f t="shared" si="7"/>
        <v>0</v>
      </c>
      <c r="J228" s="55"/>
      <c r="K228" s="47">
        <v>0</v>
      </c>
      <c r="L228" s="47">
        <v>0</v>
      </c>
      <c r="M228" s="47">
        <v>0</v>
      </c>
      <c r="N228" s="47">
        <v>0</v>
      </c>
    </row>
    <row r="229" spans="1:14">
      <c r="A229" s="45">
        <v>2307020610</v>
      </c>
      <c r="B229" s="45">
        <v>10</v>
      </c>
      <c r="C229" s="46" t="s">
        <v>1168</v>
      </c>
      <c r="D229" s="47">
        <v>0</v>
      </c>
      <c r="E229" s="47">
        <v>0</v>
      </c>
      <c r="F229" s="47">
        <f t="shared" si="6"/>
        <v>0</v>
      </c>
      <c r="G229" s="47">
        <v>0</v>
      </c>
      <c r="H229" s="47">
        <v>0</v>
      </c>
      <c r="I229" s="47">
        <f t="shared" si="7"/>
        <v>0</v>
      </c>
      <c r="J229" s="55"/>
      <c r="K229" s="47">
        <v>0</v>
      </c>
      <c r="L229" s="47">
        <v>0</v>
      </c>
      <c r="M229" s="47">
        <v>0</v>
      </c>
      <c r="N229" s="47">
        <v>0</v>
      </c>
    </row>
    <row r="230" spans="1:14">
      <c r="A230" s="45">
        <v>2307020611</v>
      </c>
      <c r="B230" s="45">
        <v>10</v>
      </c>
      <c r="C230" s="46" t="s">
        <v>1169</v>
      </c>
      <c r="D230" s="47">
        <v>0</v>
      </c>
      <c r="E230" s="47">
        <v>1000</v>
      </c>
      <c r="F230" s="47">
        <f t="shared" si="6"/>
        <v>1000</v>
      </c>
      <c r="G230" s="47">
        <v>0</v>
      </c>
      <c r="H230" s="47">
        <v>0</v>
      </c>
      <c r="I230" s="47">
        <f t="shared" si="7"/>
        <v>1000</v>
      </c>
      <c r="J230" s="55"/>
      <c r="K230" s="47">
        <v>0</v>
      </c>
      <c r="L230" s="47">
        <v>1000</v>
      </c>
      <c r="M230" s="47">
        <v>0</v>
      </c>
      <c r="N230" s="47">
        <v>0</v>
      </c>
    </row>
    <row r="231" spans="1:14">
      <c r="A231" s="45">
        <v>2307020612</v>
      </c>
      <c r="B231" s="45">
        <v>10</v>
      </c>
      <c r="C231" s="46" t="s">
        <v>1170</v>
      </c>
      <c r="D231" s="47">
        <v>0</v>
      </c>
      <c r="E231" s="47">
        <v>0</v>
      </c>
      <c r="F231" s="47">
        <f t="shared" si="6"/>
        <v>0</v>
      </c>
      <c r="G231" s="47">
        <v>0</v>
      </c>
      <c r="H231" s="47">
        <v>0</v>
      </c>
      <c r="I231" s="47">
        <f t="shared" si="7"/>
        <v>0</v>
      </c>
      <c r="J231" s="55"/>
      <c r="K231" s="47">
        <v>0</v>
      </c>
      <c r="L231" s="47">
        <v>0</v>
      </c>
      <c r="M231" s="47">
        <v>0</v>
      </c>
      <c r="N231" s="47">
        <v>0</v>
      </c>
    </row>
    <row r="232" spans="1:14">
      <c r="A232" s="45">
        <v>2307020613</v>
      </c>
      <c r="B232" s="45">
        <v>10</v>
      </c>
      <c r="C232" s="46" t="s">
        <v>1171</v>
      </c>
      <c r="D232" s="47">
        <v>0</v>
      </c>
      <c r="E232" s="47">
        <v>1400</v>
      </c>
      <c r="F232" s="47">
        <f t="shared" si="6"/>
        <v>1400</v>
      </c>
      <c r="G232" s="47">
        <v>0</v>
      </c>
      <c r="H232" s="47">
        <v>0</v>
      </c>
      <c r="I232" s="47">
        <f t="shared" si="7"/>
        <v>1400</v>
      </c>
      <c r="J232" s="55"/>
      <c r="K232" s="47">
        <v>0</v>
      </c>
      <c r="L232" s="47">
        <v>1400</v>
      </c>
      <c r="M232" s="47">
        <v>0</v>
      </c>
      <c r="N232" s="47">
        <v>0</v>
      </c>
    </row>
    <row r="233" spans="1:14">
      <c r="A233" s="45">
        <v>2307020614</v>
      </c>
      <c r="B233" s="45">
        <v>10</v>
      </c>
      <c r="C233" s="46" t="s">
        <v>1172</v>
      </c>
      <c r="D233" s="47">
        <v>0</v>
      </c>
      <c r="E233" s="47">
        <v>2800</v>
      </c>
      <c r="F233" s="47">
        <f t="shared" si="6"/>
        <v>2800</v>
      </c>
      <c r="G233" s="47">
        <v>0</v>
      </c>
      <c r="H233" s="47">
        <v>0</v>
      </c>
      <c r="I233" s="47">
        <f t="shared" si="7"/>
        <v>2800</v>
      </c>
      <c r="J233" s="55"/>
      <c r="K233" s="47">
        <v>0</v>
      </c>
      <c r="L233" s="47">
        <v>2800</v>
      </c>
      <c r="M233" s="47">
        <v>0</v>
      </c>
      <c r="N233" s="47">
        <v>0</v>
      </c>
    </row>
    <row r="234" spans="1:14">
      <c r="A234" s="45">
        <v>2307020615</v>
      </c>
      <c r="B234" s="45">
        <v>10</v>
      </c>
      <c r="C234" s="46" t="s">
        <v>1173</v>
      </c>
      <c r="D234" s="47">
        <v>0</v>
      </c>
      <c r="E234" s="47">
        <v>0</v>
      </c>
      <c r="F234" s="47">
        <f t="shared" si="6"/>
        <v>0</v>
      </c>
      <c r="G234" s="47">
        <v>0</v>
      </c>
      <c r="H234" s="47">
        <v>0</v>
      </c>
      <c r="I234" s="47">
        <f t="shared" si="7"/>
        <v>0</v>
      </c>
      <c r="J234" s="55"/>
      <c r="K234" s="47">
        <v>0</v>
      </c>
      <c r="L234" s="47">
        <v>0</v>
      </c>
      <c r="M234" s="47">
        <v>0</v>
      </c>
      <c r="N234" s="47">
        <v>0</v>
      </c>
    </row>
    <row r="235" spans="1:14">
      <c r="A235" s="45">
        <v>2307020616</v>
      </c>
      <c r="B235" s="45">
        <v>10</v>
      </c>
      <c r="C235" s="46" t="s">
        <v>1174</v>
      </c>
      <c r="D235" s="47">
        <v>0</v>
      </c>
      <c r="E235" s="47">
        <v>6400</v>
      </c>
      <c r="F235" s="47">
        <f t="shared" si="6"/>
        <v>6400</v>
      </c>
      <c r="G235" s="47">
        <v>0</v>
      </c>
      <c r="H235" s="47">
        <v>0</v>
      </c>
      <c r="I235" s="47">
        <f t="shared" si="7"/>
        <v>6400</v>
      </c>
      <c r="J235" s="55"/>
      <c r="K235" s="47">
        <v>0</v>
      </c>
      <c r="L235" s="47">
        <v>6400</v>
      </c>
      <c r="M235" s="47">
        <v>0</v>
      </c>
      <c r="N235" s="47">
        <v>0</v>
      </c>
    </row>
    <row r="236" spans="1:14">
      <c r="A236" s="45">
        <v>2307020617</v>
      </c>
      <c r="B236" s="45">
        <v>10</v>
      </c>
      <c r="C236" s="46" t="s">
        <v>1175</v>
      </c>
      <c r="D236" s="47">
        <v>0</v>
      </c>
      <c r="E236" s="47">
        <v>3200</v>
      </c>
      <c r="F236" s="47">
        <f t="shared" si="6"/>
        <v>3200</v>
      </c>
      <c r="G236" s="47">
        <v>0</v>
      </c>
      <c r="H236" s="47">
        <v>0</v>
      </c>
      <c r="I236" s="47">
        <f t="shared" si="7"/>
        <v>3200</v>
      </c>
      <c r="J236" s="55"/>
      <c r="K236" s="47">
        <v>0</v>
      </c>
      <c r="L236" s="47">
        <v>3200</v>
      </c>
      <c r="M236" s="47">
        <v>0</v>
      </c>
      <c r="N236" s="47">
        <v>0</v>
      </c>
    </row>
    <row r="237" spans="1:14">
      <c r="A237" s="45">
        <v>2307020618</v>
      </c>
      <c r="B237" s="45">
        <v>10</v>
      </c>
      <c r="C237" s="46" t="s">
        <v>1176</v>
      </c>
      <c r="D237" s="47">
        <v>0</v>
      </c>
      <c r="E237" s="47">
        <v>8400</v>
      </c>
      <c r="F237" s="47">
        <f t="shared" si="6"/>
        <v>8400</v>
      </c>
      <c r="G237" s="47">
        <v>0</v>
      </c>
      <c r="H237" s="47">
        <v>0</v>
      </c>
      <c r="I237" s="47">
        <f t="shared" si="7"/>
        <v>8400</v>
      </c>
      <c r="J237" s="55"/>
      <c r="K237" s="47">
        <v>0</v>
      </c>
      <c r="L237" s="47">
        <v>8400</v>
      </c>
      <c r="M237" s="47">
        <v>0</v>
      </c>
      <c r="N237" s="47">
        <v>0</v>
      </c>
    </row>
    <row r="238" spans="1:14">
      <c r="A238" s="45">
        <v>2307020619</v>
      </c>
      <c r="B238" s="45">
        <v>10</v>
      </c>
      <c r="C238" s="46" t="s">
        <v>1177</v>
      </c>
      <c r="D238" s="47">
        <v>0</v>
      </c>
      <c r="E238" s="47">
        <v>0</v>
      </c>
      <c r="F238" s="47">
        <f t="shared" si="6"/>
        <v>0</v>
      </c>
      <c r="G238" s="47">
        <v>0</v>
      </c>
      <c r="H238" s="47">
        <v>0</v>
      </c>
      <c r="I238" s="47">
        <f t="shared" si="7"/>
        <v>0</v>
      </c>
      <c r="J238" s="55"/>
      <c r="K238" s="47">
        <v>0</v>
      </c>
      <c r="L238" s="47">
        <v>0</v>
      </c>
      <c r="M238" s="47">
        <v>0</v>
      </c>
      <c r="N238" s="47">
        <v>0</v>
      </c>
    </row>
    <row r="239" spans="1:14">
      <c r="A239" s="45">
        <v>2307020620</v>
      </c>
      <c r="B239" s="45">
        <v>10</v>
      </c>
      <c r="C239" s="46" t="s">
        <v>1178</v>
      </c>
      <c r="D239" s="47">
        <v>0</v>
      </c>
      <c r="E239" s="47">
        <v>0</v>
      </c>
      <c r="F239" s="47">
        <f t="shared" si="6"/>
        <v>0</v>
      </c>
      <c r="G239" s="47">
        <v>0</v>
      </c>
      <c r="H239" s="47">
        <v>0</v>
      </c>
      <c r="I239" s="47">
        <f t="shared" si="7"/>
        <v>0</v>
      </c>
      <c r="J239" s="55"/>
      <c r="K239" s="47">
        <v>0</v>
      </c>
      <c r="L239" s="47">
        <v>0</v>
      </c>
      <c r="M239" s="47">
        <v>0</v>
      </c>
      <c r="N239" s="47">
        <v>0</v>
      </c>
    </row>
    <row r="240" spans="1:14">
      <c r="A240" s="45">
        <v>2307020621</v>
      </c>
      <c r="B240" s="45">
        <v>10</v>
      </c>
      <c r="C240" s="46" t="s">
        <v>1179</v>
      </c>
      <c r="D240" s="47">
        <v>0</v>
      </c>
      <c r="E240" s="47">
        <v>0</v>
      </c>
      <c r="F240" s="47">
        <f t="shared" si="6"/>
        <v>0</v>
      </c>
      <c r="G240" s="47">
        <v>0</v>
      </c>
      <c r="H240" s="47">
        <v>0</v>
      </c>
      <c r="I240" s="47">
        <f t="shared" si="7"/>
        <v>0</v>
      </c>
      <c r="J240" s="55"/>
      <c r="K240" s="47">
        <v>0</v>
      </c>
      <c r="L240" s="47">
        <v>0</v>
      </c>
      <c r="M240" s="47">
        <v>0</v>
      </c>
      <c r="N240" s="47">
        <v>0</v>
      </c>
    </row>
    <row r="241" spans="1:14">
      <c r="A241" s="45">
        <v>2307020622</v>
      </c>
      <c r="B241" s="45">
        <v>10</v>
      </c>
      <c r="C241" s="46" t="s">
        <v>1180</v>
      </c>
      <c r="D241" s="47">
        <v>0</v>
      </c>
      <c r="E241" s="47">
        <v>6400</v>
      </c>
      <c r="F241" s="47">
        <f t="shared" si="6"/>
        <v>6400</v>
      </c>
      <c r="G241" s="47">
        <v>0</v>
      </c>
      <c r="H241" s="47">
        <v>0</v>
      </c>
      <c r="I241" s="47">
        <f t="shared" si="7"/>
        <v>6400</v>
      </c>
      <c r="J241" s="55"/>
      <c r="K241" s="47">
        <v>0</v>
      </c>
      <c r="L241" s="47">
        <v>6400</v>
      </c>
      <c r="M241" s="47">
        <v>0</v>
      </c>
      <c r="N241" s="47">
        <v>0</v>
      </c>
    </row>
    <row r="242" spans="1:14">
      <c r="A242" s="45">
        <v>2307020623</v>
      </c>
      <c r="B242" s="45">
        <v>10</v>
      </c>
      <c r="C242" s="46" t="s">
        <v>1181</v>
      </c>
      <c r="D242" s="47">
        <v>0</v>
      </c>
      <c r="E242" s="47">
        <v>0</v>
      </c>
      <c r="F242" s="47">
        <f t="shared" si="6"/>
        <v>0</v>
      </c>
      <c r="G242" s="47">
        <v>0</v>
      </c>
      <c r="H242" s="47">
        <v>0</v>
      </c>
      <c r="I242" s="47">
        <f t="shared" si="7"/>
        <v>0</v>
      </c>
      <c r="J242" s="55"/>
      <c r="K242" s="47">
        <v>0</v>
      </c>
      <c r="L242" s="47">
        <v>0</v>
      </c>
      <c r="M242" s="47">
        <v>0</v>
      </c>
      <c r="N242" s="47">
        <v>0</v>
      </c>
    </row>
    <row r="243" spans="1:14">
      <c r="A243" s="45">
        <v>2307020624</v>
      </c>
      <c r="B243" s="45">
        <v>10</v>
      </c>
      <c r="C243" s="46" t="s">
        <v>1182</v>
      </c>
      <c r="D243" s="47">
        <v>0</v>
      </c>
      <c r="E243" s="47">
        <v>0</v>
      </c>
      <c r="F243" s="47">
        <f t="shared" si="6"/>
        <v>0</v>
      </c>
      <c r="G243" s="47">
        <v>0</v>
      </c>
      <c r="H243" s="47">
        <v>0</v>
      </c>
      <c r="I243" s="47">
        <f t="shared" si="7"/>
        <v>0</v>
      </c>
      <c r="J243" s="55"/>
      <c r="K243" s="47">
        <v>0</v>
      </c>
      <c r="L243" s="47">
        <v>0</v>
      </c>
      <c r="M243" s="47">
        <v>0</v>
      </c>
      <c r="N243" s="47">
        <v>0</v>
      </c>
    </row>
    <row r="244" spans="1:14">
      <c r="A244" s="45">
        <v>2307020625</v>
      </c>
      <c r="B244" s="45">
        <v>10</v>
      </c>
      <c r="C244" s="46" t="s">
        <v>1183</v>
      </c>
      <c r="D244" s="47">
        <v>0</v>
      </c>
      <c r="E244" s="47">
        <v>0</v>
      </c>
      <c r="F244" s="47">
        <f t="shared" si="6"/>
        <v>0</v>
      </c>
      <c r="G244" s="47">
        <v>0</v>
      </c>
      <c r="H244" s="47">
        <v>0</v>
      </c>
      <c r="I244" s="47">
        <f t="shared" si="7"/>
        <v>0</v>
      </c>
      <c r="J244" s="55"/>
      <c r="K244" s="47">
        <v>0</v>
      </c>
      <c r="L244" s="47">
        <v>0</v>
      </c>
      <c r="M244" s="47">
        <v>0</v>
      </c>
      <c r="N244" s="47">
        <v>0</v>
      </c>
    </row>
    <row r="245" spans="1:14">
      <c r="A245" s="45">
        <v>2307020626</v>
      </c>
      <c r="B245" s="45">
        <v>10</v>
      </c>
      <c r="C245" s="46" t="s">
        <v>1184</v>
      </c>
      <c r="D245" s="47">
        <v>0</v>
      </c>
      <c r="E245" s="47">
        <v>6400</v>
      </c>
      <c r="F245" s="47">
        <f t="shared" si="6"/>
        <v>6400</v>
      </c>
      <c r="G245" s="47">
        <v>0</v>
      </c>
      <c r="H245" s="47">
        <v>0</v>
      </c>
      <c r="I245" s="47">
        <f t="shared" si="7"/>
        <v>6400</v>
      </c>
      <c r="J245" s="55"/>
      <c r="K245" s="47">
        <v>0</v>
      </c>
      <c r="L245" s="47">
        <v>6400</v>
      </c>
      <c r="M245" s="47">
        <v>0</v>
      </c>
      <c r="N245" s="47">
        <v>0</v>
      </c>
    </row>
    <row r="246" spans="1:14">
      <c r="A246" s="45">
        <v>2307020627</v>
      </c>
      <c r="B246" s="45">
        <v>10</v>
      </c>
      <c r="C246" s="46" t="s">
        <v>1185</v>
      </c>
      <c r="D246" s="47">
        <v>0</v>
      </c>
      <c r="E246" s="47">
        <v>0</v>
      </c>
      <c r="F246" s="47">
        <f t="shared" si="6"/>
        <v>0</v>
      </c>
      <c r="G246" s="47">
        <v>0</v>
      </c>
      <c r="H246" s="47">
        <v>0</v>
      </c>
      <c r="I246" s="47">
        <f t="shared" si="7"/>
        <v>0</v>
      </c>
      <c r="J246" s="55"/>
      <c r="K246" s="47">
        <v>0</v>
      </c>
      <c r="L246" s="47">
        <v>0</v>
      </c>
      <c r="M246" s="47">
        <v>0</v>
      </c>
      <c r="N246" s="47">
        <v>0</v>
      </c>
    </row>
    <row r="247" spans="1:14">
      <c r="A247" s="45">
        <v>2307020628</v>
      </c>
      <c r="B247" s="45">
        <v>10</v>
      </c>
      <c r="C247" s="46" t="s">
        <v>1186</v>
      </c>
      <c r="D247" s="47">
        <v>0</v>
      </c>
      <c r="E247" s="47">
        <v>3200</v>
      </c>
      <c r="F247" s="47">
        <f t="shared" si="6"/>
        <v>3200</v>
      </c>
      <c r="G247" s="47">
        <v>0</v>
      </c>
      <c r="H247" s="47">
        <v>0</v>
      </c>
      <c r="I247" s="47">
        <f t="shared" si="7"/>
        <v>3200</v>
      </c>
      <c r="J247" s="55"/>
      <c r="K247" s="47">
        <v>0</v>
      </c>
      <c r="L247" s="47">
        <v>3200</v>
      </c>
      <c r="M247" s="47">
        <v>0</v>
      </c>
      <c r="N247" s="47">
        <v>0</v>
      </c>
    </row>
    <row r="248" spans="1:14">
      <c r="A248" s="45">
        <v>2307020629</v>
      </c>
      <c r="B248" s="45">
        <v>10</v>
      </c>
      <c r="C248" s="46" t="s">
        <v>1187</v>
      </c>
      <c r="D248" s="47">
        <v>0</v>
      </c>
      <c r="E248" s="47">
        <v>0</v>
      </c>
      <c r="F248" s="47">
        <f t="shared" si="6"/>
        <v>0</v>
      </c>
      <c r="G248" s="47">
        <v>0</v>
      </c>
      <c r="H248" s="47">
        <v>0</v>
      </c>
      <c r="I248" s="47">
        <f t="shared" si="7"/>
        <v>0</v>
      </c>
      <c r="J248" s="55"/>
      <c r="K248" s="47">
        <v>0</v>
      </c>
      <c r="L248" s="47">
        <v>0</v>
      </c>
      <c r="M248" s="47">
        <v>0</v>
      </c>
      <c r="N248" s="47">
        <v>0</v>
      </c>
    </row>
    <row r="249" spans="1:14">
      <c r="A249" s="45">
        <v>2307020630</v>
      </c>
      <c r="B249" s="45">
        <v>10</v>
      </c>
      <c r="C249" s="46" t="s">
        <v>1188</v>
      </c>
      <c r="D249" s="47">
        <v>0</v>
      </c>
      <c r="E249" s="47">
        <v>0</v>
      </c>
      <c r="F249" s="47">
        <f t="shared" si="6"/>
        <v>0</v>
      </c>
      <c r="G249" s="47">
        <v>0</v>
      </c>
      <c r="H249" s="47">
        <v>0</v>
      </c>
      <c r="I249" s="47">
        <f t="shared" si="7"/>
        <v>0</v>
      </c>
      <c r="J249" s="55"/>
      <c r="K249" s="47">
        <v>0</v>
      </c>
      <c r="L249" s="47">
        <v>0</v>
      </c>
      <c r="M249" s="47">
        <v>0</v>
      </c>
      <c r="N249" s="47">
        <v>0</v>
      </c>
    </row>
    <row r="250" spans="1:14">
      <c r="A250" s="45">
        <v>2307020631</v>
      </c>
      <c r="B250" s="45">
        <v>10</v>
      </c>
      <c r="C250" s="46" t="s">
        <v>1189</v>
      </c>
      <c r="D250" s="47">
        <v>0</v>
      </c>
      <c r="E250" s="47">
        <v>3200</v>
      </c>
      <c r="F250" s="47">
        <f t="shared" si="6"/>
        <v>3200</v>
      </c>
      <c r="G250" s="47">
        <v>0</v>
      </c>
      <c r="H250" s="47">
        <v>0</v>
      </c>
      <c r="I250" s="47">
        <f t="shared" si="7"/>
        <v>3200</v>
      </c>
      <c r="J250" s="55"/>
      <c r="K250" s="47">
        <v>0</v>
      </c>
      <c r="L250" s="47">
        <v>3200</v>
      </c>
      <c r="M250" s="47">
        <v>0</v>
      </c>
      <c r="N250" s="47">
        <v>0</v>
      </c>
    </row>
    <row r="251" spans="1:14">
      <c r="A251" s="45">
        <v>2307020632</v>
      </c>
      <c r="B251" s="45">
        <v>10</v>
      </c>
      <c r="C251" s="46" t="s">
        <v>1190</v>
      </c>
      <c r="D251" s="47">
        <v>0</v>
      </c>
      <c r="E251" s="47">
        <v>6400</v>
      </c>
      <c r="F251" s="47">
        <f t="shared" si="6"/>
        <v>6400</v>
      </c>
      <c r="G251" s="47">
        <v>0</v>
      </c>
      <c r="H251" s="47">
        <v>0</v>
      </c>
      <c r="I251" s="47">
        <f t="shared" si="7"/>
        <v>6400</v>
      </c>
      <c r="J251" s="55"/>
      <c r="K251" s="47">
        <v>0</v>
      </c>
      <c r="L251" s="47">
        <v>6400</v>
      </c>
      <c r="M251" s="47">
        <v>0</v>
      </c>
      <c r="N251" s="47">
        <v>0</v>
      </c>
    </row>
    <row r="252" spans="1:14">
      <c r="A252" s="45">
        <v>2307020633</v>
      </c>
      <c r="B252" s="45">
        <v>10</v>
      </c>
      <c r="C252" s="46" t="s">
        <v>1191</v>
      </c>
      <c r="D252" s="47">
        <v>0</v>
      </c>
      <c r="E252" s="47">
        <v>0</v>
      </c>
      <c r="F252" s="47">
        <f t="shared" si="6"/>
        <v>0</v>
      </c>
      <c r="G252" s="47">
        <v>0</v>
      </c>
      <c r="H252" s="47">
        <v>0</v>
      </c>
      <c r="I252" s="47">
        <f t="shared" si="7"/>
        <v>0</v>
      </c>
      <c r="J252" s="55"/>
      <c r="K252" s="47">
        <v>0</v>
      </c>
      <c r="L252" s="47">
        <v>0</v>
      </c>
      <c r="M252" s="47">
        <v>0</v>
      </c>
      <c r="N252" s="47">
        <v>0</v>
      </c>
    </row>
    <row r="253" spans="1:14">
      <c r="A253" s="45">
        <v>2307020634</v>
      </c>
      <c r="B253" s="45">
        <v>10</v>
      </c>
      <c r="C253" s="46" t="s">
        <v>1192</v>
      </c>
      <c r="D253" s="47">
        <v>0</v>
      </c>
      <c r="E253" s="47">
        <v>0</v>
      </c>
      <c r="F253" s="47">
        <f t="shared" si="6"/>
        <v>0</v>
      </c>
      <c r="G253" s="47">
        <v>0</v>
      </c>
      <c r="H253" s="47">
        <v>0</v>
      </c>
      <c r="I253" s="47">
        <f t="shared" si="7"/>
        <v>0</v>
      </c>
      <c r="J253" s="55"/>
      <c r="K253" s="47">
        <v>0</v>
      </c>
      <c r="L253" s="47">
        <v>0</v>
      </c>
      <c r="M253" s="47">
        <v>0</v>
      </c>
      <c r="N253" s="47">
        <v>0</v>
      </c>
    </row>
    <row r="254" spans="1:14">
      <c r="A254" s="51">
        <v>23070207</v>
      </c>
      <c r="B254" s="51">
        <v>8</v>
      </c>
      <c r="C254" s="52" t="s">
        <v>1285</v>
      </c>
      <c r="D254" s="53">
        <v>0</v>
      </c>
      <c r="E254" s="53">
        <v>202600</v>
      </c>
      <c r="F254" s="53">
        <f t="shared" si="6"/>
        <v>202600</v>
      </c>
      <c r="G254" s="53">
        <v>63200</v>
      </c>
      <c r="H254" s="53">
        <v>2800</v>
      </c>
      <c r="I254" s="53">
        <f t="shared" si="7"/>
        <v>142200</v>
      </c>
      <c r="J254" s="56"/>
      <c r="K254" s="53">
        <v>0</v>
      </c>
      <c r="L254" s="53">
        <v>142200</v>
      </c>
      <c r="M254" s="53">
        <v>63200</v>
      </c>
      <c r="N254" s="53">
        <v>2800</v>
      </c>
    </row>
    <row r="255" spans="1:14">
      <c r="A255" s="45">
        <v>2307020701</v>
      </c>
      <c r="B255" s="45">
        <v>10</v>
      </c>
      <c r="C255" s="46" t="s">
        <v>1193</v>
      </c>
      <c r="D255" s="47">
        <v>0</v>
      </c>
      <c r="E255" s="47">
        <v>2800</v>
      </c>
      <c r="F255" s="47">
        <f t="shared" si="6"/>
        <v>2800</v>
      </c>
      <c r="G255" s="47">
        <v>0</v>
      </c>
      <c r="H255" s="47">
        <v>0</v>
      </c>
      <c r="I255" s="47">
        <f t="shared" si="7"/>
        <v>2800</v>
      </c>
      <c r="J255" s="55"/>
      <c r="K255" s="47">
        <v>0</v>
      </c>
      <c r="L255" s="47">
        <v>2800</v>
      </c>
      <c r="M255" s="47">
        <v>0</v>
      </c>
      <c r="N255" s="47">
        <v>0</v>
      </c>
    </row>
    <row r="256" spans="1:14">
      <c r="A256" s="45">
        <v>2307020702</v>
      </c>
      <c r="B256" s="45">
        <v>10</v>
      </c>
      <c r="C256" s="46" t="s">
        <v>1194</v>
      </c>
      <c r="D256" s="47">
        <v>0</v>
      </c>
      <c r="E256" s="47">
        <v>6400</v>
      </c>
      <c r="F256" s="47">
        <f t="shared" si="6"/>
        <v>6400</v>
      </c>
      <c r="G256" s="47">
        <v>6400</v>
      </c>
      <c r="H256" s="47">
        <v>0</v>
      </c>
      <c r="I256" s="47">
        <f t="shared" si="7"/>
        <v>0</v>
      </c>
      <c r="J256" s="55"/>
      <c r="K256" s="47">
        <v>0</v>
      </c>
      <c r="L256" s="47">
        <v>0</v>
      </c>
      <c r="M256" s="47">
        <v>6400</v>
      </c>
      <c r="N256" s="47">
        <v>0</v>
      </c>
    </row>
    <row r="257" spans="1:14">
      <c r="A257" s="45">
        <v>2307020703</v>
      </c>
      <c r="B257" s="45">
        <v>10</v>
      </c>
      <c r="C257" s="46" t="s">
        <v>1195</v>
      </c>
      <c r="D257" s="47">
        <v>0</v>
      </c>
      <c r="E257" s="47">
        <v>2800</v>
      </c>
      <c r="F257" s="47">
        <f t="shared" si="6"/>
        <v>2800</v>
      </c>
      <c r="G257" s="47">
        <v>2800</v>
      </c>
      <c r="H257" s="47">
        <v>2800</v>
      </c>
      <c r="I257" s="47">
        <f t="shared" si="7"/>
        <v>2800</v>
      </c>
      <c r="J257" s="55"/>
      <c r="K257" s="47">
        <v>0</v>
      </c>
      <c r="L257" s="47">
        <v>2800</v>
      </c>
      <c r="M257" s="47">
        <v>2800</v>
      </c>
      <c r="N257" s="47">
        <v>2800</v>
      </c>
    </row>
    <row r="258" spans="1:14">
      <c r="A258" s="45">
        <v>2307020704</v>
      </c>
      <c r="B258" s="45">
        <v>10</v>
      </c>
      <c r="C258" s="46" t="s">
        <v>1196</v>
      </c>
      <c r="D258" s="47">
        <v>0</v>
      </c>
      <c r="E258" s="47">
        <v>0</v>
      </c>
      <c r="F258" s="47">
        <f t="shared" si="6"/>
        <v>0</v>
      </c>
      <c r="G258" s="47">
        <v>0</v>
      </c>
      <c r="H258" s="47">
        <v>0</v>
      </c>
      <c r="I258" s="47">
        <f t="shared" si="7"/>
        <v>0</v>
      </c>
      <c r="J258" s="55"/>
      <c r="K258" s="47">
        <v>0</v>
      </c>
      <c r="L258" s="47">
        <v>0</v>
      </c>
      <c r="M258" s="47">
        <v>0</v>
      </c>
      <c r="N258" s="47">
        <v>0</v>
      </c>
    </row>
    <row r="259" spans="1:14">
      <c r="A259" s="45">
        <v>2307020705</v>
      </c>
      <c r="B259" s="45">
        <v>10</v>
      </c>
      <c r="C259" s="46" t="s">
        <v>1197</v>
      </c>
      <c r="D259" s="47">
        <v>0</v>
      </c>
      <c r="E259" s="47">
        <v>8400</v>
      </c>
      <c r="F259" s="47">
        <f t="shared" si="6"/>
        <v>8400</v>
      </c>
      <c r="G259" s="47">
        <v>8400</v>
      </c>
      <c r="H259" s="47">
        <v>0</v>
      </c>
      <c r="I259" s="47">
        <f t="shared" si="7"/>
        <v>0</v>
      </c>
      <c r="J259" s="55"/>
      <c r="K259" s="47">
        <v>0</v>
      </c>
      <c r="L259" s="47">
        <v>0</v>
      </c>
      <c r="M259" s="47">
        <v>8400</v>
      </c>
      <c r="N259" s="47">
        <v>0</v>
      </c>
    </row>
    <row r="260" spans="1:14">
      <c r="A260" s="45">
        <v>2307020706</v>
      </c>
      <c r="B260" s="45">
        <v>10</v>
      </c>
      <c r="C260" s="46" t="s">
        <v>1198</v>
      </c>
      <c r="D260" s="47">
        <v>0</v>
      </c>
      <c r="E260" s="47">
        <v>2800</v>
      </c>
      <c r="F260" s="47">
        <f t="shared" ref="F260:F323" si="8">E260-D260</f>
        <v>2800</v>
      </c>
      <c r="G260" s="47">
        <v>0</v>
      </c>
      <c r="H260" s="47">
        <v>0</v>
      </c>
      <c r="I260" s="47">
        <f t="shared" ref="I260:I323" si="9">F260+H260-G260</f>
        <v>2800</v>
      </c>
      <c r="J260" s="55"/>
      <c r="K260" s="47">
        <v>0</v>
      </c>
      <c r="L260" s="47">
        <v>2800</v>
      </c>
      <c r="M260" s="47">
        <v>0</v>
      </c>
      <c r="N260" s="47">
        <v>0</v>
      </c>
    </row>
    <row r="261" spans="1:14">
      <c r="A261" s="45">
        <v>2307020707</v>
      </c>
      <c r="B261" s="45">
        <v>10</v>
      </c>
      <c r="C261" s="46" t="s">
        <v>1199</v>
      </c>
      <c r="D261" s="47">
        <v>0</v>
      </c>
      <c r="E261" s="47">
        <v>3200</v>
      </c>
      <c r="F261" s="47">
        <f t="shared" si="8"/>
        <v>3200</v>
      </c>
      <c r="G261" s="47">
        <v>0</v>
      </c>
      <c r="H261" s="47">
        <v>0</v>
      </c>
      <c r="I261" s="47">
        <f t="shared" si="9"/>
        <v>3200</v>
      </c>
      <c r="J261" s="55"/>
      <c r="K261" s="47">
        <v>0</v>
      </c>
      <c r="L261" s="47">
        <v>3200</v>
      </c>
      <c r="M261" s="47">
        <v>0</v>
      </c>
      <c r="N261" s="47">
        <v>0</v>
      </c>
    </row>
    <row r="262" spans="1:14">
      <c r="A262" s="45">
        <v>2307020708</v>
      </c>
      <c r="B262" s="45">
        <v>10</v>
      </c>
      <c r="C262" s="46" t="s">
        <v>1200</v>
      </c>
      <c r="D262" s="47">
        <v>0</v>
      </c>
      <c r="E262" s="47">
        <v>0</v>
      </c>
      <c r="F262" s="47">
        <f t="shared" si="8"/>
        <v>0</v>
      </c>
      <c r="G262" s="47">
        <v>0</v>
      </c>
      <c r="H262" s="47">
        <v>0</v>
      </c>
      <c r="I262" s="47">
        <f t="shared" si="9"/>
        <v>0</v>
      </c>
      <c r="J262" s="55"/>
      <c r="K262" s="47">
        <v>0</v>
      </c>
      <c r="L262" s="47">
        <v>0</v>
      </c>
      <c r="M262" s="47">
        <v>0</v>
      </c>
      <c r="N262" s="47">
        <v>0</v>
      </c>
    </row>
    <row r="263" spans="1:14">
      <c r="A263" s="45">
        <v>2307020709</v>
      </c>
      <c r="B263" s="45">
        <v>10</v>
      </c>
      <c r="C263" s="46" t="s">
        <v>1201</v>
      </c>
      <c r="D263" s="47">
        <v>0</v>
      </c>
      <c r="E263" s="47">
        <v>6400</v>
      </c>
      <c r="F263" s="47">
        <f t="shared" si="8"/>
        <v>6400</v>
      </c>
      <c r="G263" s="47">
        <v>6400</v>
      </c>
      <c r="H263" s="47">
        <v>0</v>
      </c>
      <c r="I263" s="47">
        <f t="shared" si="9"/>
        <v>0</v>
      </c>
      <c r="J263" s="55"/>
      <c r="K263" s="47">
        <v>0</v>
      </c>
      <c r="L263" s="47">
        <v>0</v>
      </c>
      <c r="M263" s="47">
        <v>6400</v>
      </c>
      <c r="N263" s="47">
        <v>0</v>
      </c>
    </row>
    <row r="264" spans="1:14">
      <c r="A264" s="45">
        <v>2307020710</v>
      </c>
      <c r="B264" s="45">
        <v>10</v>
      </c>
      <c r="C264" s="46" t="s">
        <v>1202</v>
      </c>
      <c r="D264" s="47">
        <v>0</v>
      </c>
      <c r="E264" s="47">
        <v>0</v>
      </c>
      <c r="F264" s="47">
        <f t="shared" si="8"/>
        <v>0</v>
      </c>
      <c r="G264" s="47">
        <v>0</v>
      </c>
      <c r="H264" s="47">
        <v>0</v>
      </c>
      <c r="I264" s="47">
        <f t="shared" si="9"/>
        <v>0</v>
      </c>
      <c r="J264" s="55"/>
      <c r="K264" s="47">
        <v>0</v>
      </c>
      <c r="L264" s="47">
        <v>0</v>
      </c>
      <c r="M264" s="47">
        <v>0</v>
      </c>
      <c r="N264" s="47">
        <v>0</v>
      </c>
    </row>
    <row r="265" spans="1:14">
      <c r="A265" s="45">
        <v>2307020711</v>
      </c>
      <c r="B265" s="45">
        <v>10</v>
      </c>
      <c r="C265" s="46" t="s">
        <v>1203</v>
      </c>
      <c r="D265" s="47">
        <v>0</v>
      </c>
      <c r="E265" s="47">
        <v>2800</v>
      </c>
      <c r="F265" s="47">
        <f t="shared" si="8"/>
        <v>2800</v>
      </c>
      <c r="G265" s="47">
        <v>0</v>
      </c>
      <c r="H265" s="47">
        <v>0</v>
      </c>
      <c r="I265" s="47">
        <f t="shared" si="9"/>
        <v>2800</v>
      </c>
      <c r="J265" s="55"/>
      <c r="K265" s="47">
        <v>0</v>
      </c>
      <c r="L265" s="47">
        <v>2800</v>
      </c>
      <c r="M265" s="47">
        <v>0</v>
      </c>
      <c r="N265" s="47">
        <v>0</v>
      </c>
    </row>
    <row r="266" spans="1:14">
      <c r="A266" s="45">
        <v>2307020712</v>
      </c>
      <c r="B266" s="45">
        <v>10</v>
      </c>
      <c r="C266" s="46" t="s">
        <v>1204</v>
      </c>
      <c r="D266" s="47">
        <v>0</v>
      </c>
      <c r="E266" s="47">
        <v>3200</v>
      </c>
      <c r="F266" s="47">
        <f t="shared" si="8"/>
        <v>3200</v>
      </c>
      <c r="G266" s="47">
        <v>3200</v>
      </c>
      <c r="H266" s="47">
        <v>0</v>
      </c>
      <c r="I266" s="47">
        <f t="shared" si="9"/>
        <v>0</v>
      </c>
      <c r="J266" s="55"/>
      <c r="K266" s="47">
        <v>0</v>
      </c>
      <c r="L266" s="47">
        <v>0</v>
      </c>
      <c r="M266" s="47">
        <v>3200</v>
      </c>
      <c r="N266" s="47">
        <v>0</v>
      </c>
    </row>
    <row r="267" spans="1:14">
      <c r="A267" s="45">
        <v>2307020713</v>
      </c>
      <c r="B267" s="45">
        <v>10</v>
      </c>
      <c r="C267" s="46" t="s">
        <v>1205</v>
      </c>
      <c r="D267" s="47">
        <v>0</v>
      </c>
      <c r="E267" s="47">
        <v>6400</v>
      </c>
      <c r="F267" s="47">
        <f t="shared" si="8"/>
        <v>6400</v>
      </c>
      <c r="G267" s="47">
        <v>6400</v>
      </c>
      <c r="H267" s="47">
        <v>0</v>
      </c>
      <c r="I267" s="47">
        <f t="shared" si="9"/>
        <v>0</v>
      </c>
      <c r="J267" s="55"/>
      <c r="K267" s="47">
        <v>0</v>
      </c>
      <c r="L267" s="47">
        <v>0</v>
      </c>
      <c r="M267" s="47">
        <v>6400</v>
      </c>
      <c r="N267" s="47">
        <v>0</v>
      </c>
    </row>
    <row r="268" spans="1:14">
      <c r="A268" s="45">
        <v>2307020714</v>
      </c>
      <c r="B268" s="45">
        <v>10</v>
      </c>
      <c r="C268" s="46" t="s">
        <v>1206</v>
      </c>
      <c r="D268" s="47">
        <v>0</v>
      </c>
      <c r="E268" s="47">
        <v>3200</v>
      </c>
      <c r="F268" s="47">
        <f t="shared" si="8"/>
        <v>3200</v>
      </c>
      <c r="G268" s="47">
        <v>0</v>
      </c>
      <c r="H268" s="47">
        <v>0</v>
      </c>
      <c r="I268" s="47">
        <f t="shared" si="9"/>
        <v>3200</v>
      </c>
      <c r="J268" s="55"/>
      <c r="K268" s="47">
        <v>0</v>
      </c>
      <c r="L268" s="47">
        <v>3200</v>
      </c>
      <c r="M268" s="47">
        <v>0</v>
      </c>
      <c r="N268" s="47">
        <v>0</v>
      </c>
    </row>
    <row r="269" spans="1:14">
      <c r="A269" s="45">
        <v>2307020715</v>
      </c>
      <c r="B269" s="45">
        <v>10</v>
      </c>
      <c r="C269" s="46" t="s">
        <v>1207</v>
      </c>
      <c r="D269" s="47">
        <v>0</v>
      </c>
      <c r="E269" s="47">
        <v>2800</v>
      </c>
      <c r="F269" s="47">
        <f t="shared" si="8"/>
        <v>2800</v>
      </c>
      <c r="G269" s="47">
        <v>0</v>
      </c>
      <c r="H269" s="47">
        <v>0</v>
      </c>
      <c r="I269" s="47">
        <f t="shared" si="9"/>
        <v>2800</v>
      </c>
      <c r="J269" s="55"/>
      <c r="K269" s="47">
        <v>0</v>
      </c>
      <c r="L269" s="47">
        <v>2800</v>
      </c>
      <c r="M269" s="47">
        <v>0</v>
      </c>
      <c r="N269" s="47">
        <v>0</v>
      </c>
    </row>
    <row r="270" spans="1:14">
      <c r="A270" s="45">
        <v>2307020716</v>
      </c>
      <c r="B270" s="45">
        <v>10</v>
      </c>
      <c r="C270" s="46" t="s">
        <v>1208</v>
      </c>
      <c r="D270" s="47">
        <v>0</v>
      </c>
      <c r="E270" s="47">
        <v>9600</v>
      </c>
      <c r="F270" s="47">
        <f t="shared" si="8"/>
        <v>9600</v>
      </c>
      <c r="G270" s="47">
        <v>0</v>
      </c>
      <c r="H270" s="47">
        <v>0</v>
      </c>
      <c r="I270" s="47">
        <f t="shared" si="9"/>
        <v>9600</v>
      </c>
      <c r="J270" s="55"/>
      <c r="K270" s="47">
        <v>0</v>
      </c>
      <c r="L270" s="47">
        <v>9600</v>
      </c>
      <c r="M270" s="47">
        <v>0</v>
      </c>
      <c r="N270" s="47">
        <v>0</v>
      </c>
    </row>
    <row r="271" spans="1:14">
      <c r="A271" s="45">
        <v>2307020717</v>
      </c>
      <c r="B271" s="45">
        <v>10</v>
      </c>
      <c r="C271" s="46" t="s">
        <v>1209</v>
      </c>
      <c r="D271" s="47">
        <v>0</v>
      </c>
      <c r="E271" s="47">
        <v>2800</v>
      </c>
      <c r="F271" s="47">
        <f t="shared" si="8"/>
        <v>2800</v>
      </c>
      <c r="G271" s="47">
        <v>0</v>
      </c>
      <c r="H271" s="47">
        <v>0</v>
      </c>
      <c r="I271" s="47">
        <f t="shared" si="9"/>
        <v>2800</v>
      </c>
      <c r="J271" s="55"/>
      <c r="K271" s="47">
        <v>0</v>
      </c>
      <c r="L271" s="47">
        <v>2800</v>
      </c>
      <c r="M271" s="47">
        <v>0</v>
      </c>
      <c r="N271" s="47">
        <v>0</v>
      </c>
    </row>
    <row r="272" spans="1:14">
      <c r="A272" s="45">
        <v>2307020718</v>
      </c>
      <c r="B272" s="45">
        <v>10</v>
      </c>
      <c r="C272" s="46" t="s">
        <v>1210</v>
      </c>
      <c r="D272" s="47">
        <v>0</v>
      </c>
      <c r="E272" s="47">
        <v>6400</v>
      </c>
      <c r="F272" s="47">
        <f t="shared" si="8"/>
        <v>6400</v>
      </c>
      <c r="G272" s="47">
        <v>0</v>
      </c>
      <c r="H272" s="47">
        <v>0</v>
      </c>
      <c r="I272" s="47">
        <f t="shared" si="9"/>
        <v>6400</v>
      </c>
      <c r="J272" s="55"/>
      <c r="K272" s="47">
        <v>0</v>
      </c>
      <c r="L272" s="47">
        <v>6400</v>
      </c>
      <c r="M272" s="47">
        <v>0</v>
      </c>
      <c r="N272" s="47">
        <v>0</v>
      </c>
    </row>
    <row r="273" spans="1:14">
      <c r="A273" s="45">
        <v>2307020719</v>
      </c>
      <c r="B273" s="45">
        <v>10</v>
      </c>
      <c r="C273" s="46" t="s">
        <v>1211</v>
      </c>
      <c r="D273" s="47">
        <v>0</v>
      </c>
      <c r="E273" s="47">
        <v>2800</v>
      </c>
      <c r="F273" s="47">
        <f t="shared" si="8"/>
        <v>2800</v>
      </c>
      <c r="G273" s="47">
        <v>2800</v>
      </c>
      <c r="H273" s="47">
        <v>0</v>
      </c>
      <c r="I273" s="47">
        <f t="shared" si="9"/>
        <v>0</v>
      </c>
      <c r="J273" s="55"/>
      <c r="K273" s="47">
        <v>0</v>
      </c>
      <c r="L273" s="47">
        <v>0</v>
      </c>
      <c r="M273" s="47">
        <v>2800</v>
      </c>
      <c r="N273" s="47">
        <v>0</v>
      </c>
    </row>
    <row r="274" spans="1:14">
      <c r="A274" s="45">
        <v>2307020720</v>
      </c>
      <c r="B274" s="45">
        <v>10</v>
      </c>
      <c r="C274" s="46" t="s">
        <v>1212</v>
      </c>
      <c r="D274" s="47">
        <v>0</v>
      </c>
      <c r="E274" s="47">
        <v>6400</v>
      </c>
      <c r="F274" s="47">
        <f t="shared" si="8"/>
        <v>6400</v>
      </c>
      <c r="G274" s="47">
        <v>6400</v>
      </c>
      <c r="H274" s="47">
        <v>0</v>
      </c>
      <c r="I274" s="47">
        <f t="shared" si="9"/>
        <v>0</v>
      </c>
      <c r="J274" s="55"/>
      <c r="K274" s="47">
        <v>0</v>
      </c>
      <c r="L274" s="47">
        <v>0</v>
      </c>
      <c r="M274" s="47">
        <v>6400</v>
      </c>
      <c r="N274" s="47">
        <v>0</v>
      </c>
    </row>
    <row r="275" spans="1:14">
      <c r="A275" s="45">
        <v>2307020721</v>
      </c>
      <c r="B275" s="45">
        <v>10</v>
      </c>
      <c r="C275" s="46" t="s">
        <v>1213</v>
      </c>
      <c r="D275" s="47">
        <v>0</v>
      </c>
      <c r="E275" s="47">
        <v>0</v>
      </c>
      <c r="F275" s="47">
        <f t="shared" si="8"/>
        <v>0</v>
      </c>
      <c r="G275" s="47">
        <v>0</v>
      </c>
      <c r="H275" s="47">
        <v>0</v>
      </c>
      <c r="I275" s="47">
        <f t="shared" si="9"/>
        <v>0</v>
      </c>
      <c r="J275" s="55"/>
      <c r="K275" s="47">
        <v>0</v>
      </c>
      <c r="L275" s="47">
        <v>0</v>
      </c>
      <c r="M275" s="47">
        <v>0</v>
      </c>
      <c r="N275" s="47">
        <v>0</v>
      </c>
    </row>
    <row r="276" spans="1:14">
      <c r="A276" s="45">
        <v>2307020722</v>
      </c>
      <c r="B276" s="45">
        <v>10</v>
      </c>
      <c r="C276" s="46" t="s">
        <v>1214</v>
      </c>
      <c r="D276" s="47">
        <v>0</v>
      </c>
      <c r="E276" s="47">
        <v>5600</v>
      </c>
      <c r="F276" s="47">
        <f t="shared" si="8"/>
        <v>5600</v>
      </c>
      <c r="G276" s="47">
        <v>0</v>
      </c>
      <c r="H276" s="47">
        <v>0</v>
      </c>
      <c r="I276" s="47">
        <f t="shared" si="9"/>
        <v>5600</v>
      </c>
      <c r="J276" s="55"/>
      <c r="K276" s="47">
        <v>0</v>
      </c>
      <c r="L276" s="47">
        <v>5600</v>
      </c>
      <c r="M276" s="47">
        <v>0</v>
      </c>
      <c r="N276" s="47">
        <v>0</v>
      </c>
    </row>
    <row r="277" spans="1:14">
      <c r="A277" s="45">
        <v>2307020723</v>
      </c>
      <c r="B277" s="45">
        <v>10</v>
      </c>
      <c r="C277" s="46" t="s">
        <v>1215</v>
      </c>
      <c r="D277" s="47">
        <v>0</v>
      </c>
      <c r="E277" s="47">
        <v>2800</v>
      </c>
      <c r="F277" s="47">
        <f t="shared" si="8"/>
        <v>2800</v>
      </c>
      <c r="G277" s="47">
        <v>0</v>
      </c>
      <c r="H277" s="47">
        <v>0</v>
      </c>
      <c r="I277" s="47">
        <f t="shared" si="9"/>
        <v>2800</v>
      </c>
      <c r="J277" s="55"/>
      <c r="K277" s="47">
        <v>0</v>
      </c>
      <c r="L277" s="47">
        <v>2800</v>
      </c>
      <c r="M277" s="47">
        <v>0</v>
      </c>
      <c r="N277" s="47">
        <v>0</v>
      </c>
    </row>
    <row r="278" spans="1:14">
      <c r="A278" s="45">
        <v>2307020724</v>
      </c>
      <c r="B278" s="45">
        <v>10</v>
      </c>
      <c r="C278" s="46" t="s">
        <v>1216</v>
      </c>
      <c r="D278" s="47">
        <v>0</v>
      </c>
      <c r="E278" s="47">
        <v>0</v>
      </c>
      <c r="F278" s="47">
        <f t="shared" si="8"/>
        <v>0</v>
      </c>
      <c r="G278" s="47">
        <v>0</v>
      </c>
      <c r="H278" s="47">
        <v>0</v>
      </c>
      <c r="I278" s="47">
        <f t="shared" si="9"/>
        <v>0</v>
      </c>
      <c r="J278" s="55"/>
      <c r="K278" s="47">
        <v>0</v>
      </c>
      <c r="L278" s="47">
        <v>0</v>
      </c>
      <c r="M278" s="47">
        <v>0</v>
      </c>
      <c r="N278" s="47">
        <v>0</v>
      </c>
    </row>
    <row r="279" spans="1:14">
      <c r="A279" s="45">
        <v>2307020725</v>
      </c>
      <c r="B279" s="45">
        <v>10</v>
      </c>
      <c r="C279" s="46" t="s">
        <v>1217</v>
      </c>
      <c r="D279" s="47">
        <v>0</v>
      </c>
      <c r="E279" s="47">
        <v>2800</v>
      </c>
      <c r="F279" s="47">
        <f t="shared" si="8"/>
        <v>2800</v>
      </c>
      <c r="G279" s="47">
        <v>0</v>
      </c>
      <c r="H279" s="47">
        <v>0</v>
      </c>
      <c r="I279" s="47">
        <f t="shared" si="9"/>
        <v>2800</v>
      </c>
      <c r="J279" s="55"/>
      <c r="K279" s="47">
        <v>0</v>
      </c>
      <c r="L279" s="47">
        <v>2800</v>
      </c>
      <c r="M279" s="47">
        <v>0</v>
      </c>
      <c r="N279" s="47">
        <v>0</v>
      </c>
    </row>
    <row r="280" spans="1:14">
      <c r="A280" s="45">
        <v>2307020726</v>
      </c>
      <c r="B280" s="45">
        <v>10</v>
      </c>
      <c r="C280" s="46" t="s">
        <v>1218</v>
      </c>
      <c r="D280" s="47">
        <v>0</v>
      </c>
      <c r="E280" s="47">
        <v>6400</v>
      </c>
      <c r="F280" s="47">
        <f t="shared" si="8"/>
        <v>6400</v>
      </c>
      <c r="G280" s="47">
        <v>0</v>
      </c>
      <c r="H280" s="47">
        <v>0</v>
      </c>
      <c r="I280" s="47">
        <f t="shared" si="9"/>
        <v>6400</v>
      </c>
      <c r="J280" s="55"/>
      <c r="K280" s="47">
        <v>0</v>
      </c>
      <c r="L280" s="47">
        <v>6400</v>
      </c>
      <c r="M280" s="47">
        <v>0</v>
      </c>
      <c r="N280" s="47">
        <v>0</v>
      </c>
    </row>
    <row r="281" spans="1:14">
      <c r="A281" s="45">
        <v>2307020727</v>
      </c>
      <c r="B281" s="45">
        <v>10</v>
      </c>
      <c r="C281" s="46" t="s">
        <v>1219</v>
      </c>
      <c r="D281" s="47">
        <v>0</v>
      </c>
      <c r="E281" s="47">
        <v>0</v>
      </c>
      <c r="F281" s="47">
        <f t="shared" si="8"/>
        <v>0</v>
      </c>
      <c r="G281" s="47">
        <v>0</v>
      </c>
      <c r="H281" s="47">
        <v>0</v>
      </c>
      <c r="I281" s="47">
        <f t="shared" si="9"/>
        <v>0</v>
      </c>
      <c r="J281" s="55"/>
      <c r="K281" s="47">
        <v>0</v>
      </c>
      <c r="L281" s="47">
        <v>0</v>
      </c>
      <c r="M281" s="47">
        <v>0</v>
      </c>
      <c r="N281" s="47">
        <v>0</v>
      </c>
    </row>
    <row r="282" spans="1:14">
      <c r="A282" s="45">
        <v>2307020728</v>
      </c>
      <c r="B282" s="45">
        <v>10</v>
      </c>
      <c r="C282" s="46" t="s">
        <v>1220</v>
      </c>
      <c r="D282" s="47">
        <v>0</v>
      </c>
      <c r="E282" s="47">
        <v>12800</v>
      </c>
      <c r="F282" s="47">
        <f t="shared" si="8"/>
        <v>12800</v>
      </c>
      <c r="G282" s="47">
        <v>0</v>
      </c>
      <c r="H282" s="47">
        <v>0</v>
      </c>
      <c r="I282" s="47">
        <f t="shared" si="9"/>
        <v>12800</v>
      </c>
      <c r="J282" s="55"/>
      <c r="K282" s="47">
        <v>0</v>
      </c>
      <c r="L282" s="47">
        <v>12800</v>
      </c>
      <c r="M282" s="47">
        <v>0</v>
      </c>
      <c r="N282" s="47">
        <v>0</v>
      </c>
    </row>
    <row r="283" spans="1:14">
      <c r="A283" s="45">
        <v>2307020729</v>
      </c>
      <c r="B283" s="45">
        <v>10</v>
      </c>
      <c r="C283" s="46" t="s">
        <v>1221</v>
      </c>
      <c r="D283" s="47">
        <v>0</v>
      </c>
      <c r="E283" s="47">
        <v>3200</v>
      </c>
      <c r="F283" s="47">
        <f t="shared" si="8"/>
        <v>3200</v>
      </c>
      <c r="G283" s="47">
        <v>3200</v>
      </c>
      <c r="H283" s="47">
        <v>0</v>
      </c>
      <c r="I283" s="47">
        <f t="shared" si="9"/>
        <v>0</v>
      </c>
      <c r="J283" s="55"/>
      <c r="K283" s="47">
        <v>0</v>
      </c>
      <c r="L283" s="47">
        <v>0</v>
      </c>
      <c r="M283" s="47">
        <v>3200</v>
      </c>
      <c r="N283" s="47">
        <v>0</v>
      </c>
    </row>
    <row r="284" spans="1:14">
      <c r="A284" s="45">
        <v>2307020730</v>
      </c>
      <c r="B284" s="45">
        <v>10</v>
      </c>
      <c r="C284" s="46" t="s">
        <v>1222</v>
      </c>
      <c r="D284" s="47">
        <v>0</v>
      </c>
      <c r="E284" s="47">
        <v>5600</v>
      </c>
      <c r="F284" s="47">
        <f t="shared" si="8"/>
        <v>5600</v>
      </c>
      <c r="G284" s="47">
        <v>0</v>
      </c>
      <c r="H284" s="47">
        <v>0</v>
      </c>
      <c r="I284" s="47">
        <f t="shared" si="9"/>
        <v>5600</v>
      </c>
      <c r="J284" s="55"/>
      <c r="K284" s="47">
        <v>0</v>
      </c>
      <c r="L284" s="47">
        <v>5600</v>
      </c>
      <c r="M284" s="47">
        <v>0</v>
      </c>
      <c r="N284" s="47">
        <v>0</v>
      </c>
    </row>
    <row r="285" spans="1:14">
      <c r="A285" s="45">
        <v>2307020731</v>
      </c>
      <c r="B285" s="45">
        <v>10</v>
      </c>
      <c r="C285" s="46" t="s">
        <v>1223</v>
      </c>
      <c r="D285" s="47">
        <v>1600</v>
      </c>
      <c r="E285" s="47">
        <v>0</v>
      </c>
      <c r="F285" s="47">
        <f t="shared" si="8"/>
        <v>-1600</v>
      </c>
      <c r="G285" s="47">
        <v>0</v>
      </c>
      <c r="H285" s="47">
        <v>0</v>
      </c>
      <c r="I285" s="47">
        <f t="shared" si="9"/>
        <v>-1600</v>
      </c>
      <c r="J285" s="55"/>
      <c r="K285" s="47">
        <v>1600</v>
      </c>
      <c r="L285" s="47">
        <v>0</v>
      </c>
      <c r="M285" s="47">
        <v>0</v>
      </c>
      <c r="N285" s="47">
        <v>0</v>
      </c>
    </row>
    <row r="286" spans="1:14">
      <c r="A286" s="45">
        <v>2307020732</v>
      </c>
      <c r="B286" s="45">
        <v>10</v>
      </c>
      <c r="C286" s="46" t="s">
        <v>1224</v>
      </c>
      <c r="D286" s="47">
        <v>0</v>
      </c>
      <c r="E286" s="47">
        <v>2800</v>
      </c>
      <c r="F286" s="47">
        <f t="shared" si="8"/>
        <v>2800</v>
      </c>
      <c r="G286" s="47">
        <v>0</v>
      </c>
      <c r="H286" s="47">
        <v>0</v>
      </c>
      <c r="I286" s="47">
        <f t="shared" si="9"/>
        <v>2800</v>
      </c>
      <c r="J286" s="55"/>
      <c r="K286" s="47">
        <v>0</v>
      </c>
      <c r="L286" s="47">
        <v>2800</v>
      </c>
      <c r="M286" s="47">
        <v>0</v>
      </c>
      <c r="N286" s="47">
        <v>0</v>
      </c>
    </row>
    <row r="287" spans="1:14">
      <c r="A287" s="45">
        <v>2307020733</v>
      </c>
      <c r="B287" s="45">
        <v>10</v>
      </c>
      <c r="C287" s="46" t="s">
        <v>1225</v>
      </c>
      <c r="D287" s="47">
        <v>0</v>
      </c>
      <c r="E287" s="47">
        <v>2800</v>
      </c>
      <c r="F287" s="47">
        <f t="shared" si="8"/>
        <v>2800</v>
      </c>
      <c r="G287" s="47">
        <v>2800</v>
      </c>
      <c r="H287" s="47">
        <v>0</v>
      </c>
      <c r="I287" s="47">
        <f t="shared" si="9"/>
        <v>0</v>
      </c>
      <c r="J287" s="55"/>
      <c r="K287" s="47">
        <v>0</v>
      </c>
      <c r="L287" s="47">
        <v>0</v>
      </c>
      <c r="M287" s="47">
        <v>2800</v>
      </c>
      <c r="N287" s="47">
        <v>0</v>
      </c>
    </row>
    <row r="288" spans="1:14">
      <c r="A288" s="45">
        <v>2307020734</v>
      </c>
      <c r="B288" s="45">
        <v>10</v>
      </c>
      <c r="C288" s="46" t="s">
        <v>1226</v>
      </c>
      <c r="D288" s="47">
        <v>0</v>
      </c>
      <c r="E288" s="47">
        <v>4000</v>
      </c>
      <c r="F288" s="47">
        <f t="shared" si="8"/>
        <v>4000</v>
      </c>
      <c r="G288" s="47">
        <v>0</v>
      </c>
      <c r="H288" s="47">
        <v>0</v>
      </c>
      <c r="I288" s="47">
        <f t="shared" si="9"/>
        <v>4000</v>
      </c>
      <c r="J288" s="55"/>
      <c r="K288" s="47">
        <v>0</v>
      </c>
      <c r="L288" s="47">
        <v>4000</v>
      </c>
      <c r="M288" s="47">
        <v>0</v>
      </c>
      <c r="N288" s="47">
        <v>0</v>
      </c>
    </row>
    <row r="289" spans="1:14">
      <c r="A289" s="45">
        <v>2307020735</v>
      </c>
      <c r="B289" s="45">
        <v>10</v>
      </c>
      <c r="C289" s="46" t="s">
        <v>1227</v>
      </c>
      <c r="D289" s="47">
        <v>0</v>
      </c>
      <c r="E289" s="47">
        <v>2800</v>
      </c>
      <c r="F289" s="47">
        <f t="shared" si="8"/>
        <v>2800</v>
      </c>
      <c r="G289" s="47">
        <v>2800</v>
      </c>
      <c r="H289" s="47">
        <v>0</v>
      </c>
      <c r="I289" s="47">
        <f t="shared" si="9"/>
        <v>0</v>
      </c>
      <c r="J289" s="55"/>
      <c r="K289" s="47">
        <v>0</v>
      </c>
      <c r="L289" s="47">
        <v>0</v>
      </c>
      <c r="M289" s="47">
        <v>2800</v>
      </c>
      <c r="N289" s="47">
        <v>0</v>
      </c>
    </row>
    <row r="290" spans="1:14">
      <c r="A290" s="45">
        <v>2307020736</v>
      </c>
      <c r="B290" s="45">
        <v>10</v>
      </c>
      <c r="C290" s="46" t="s">
        <v>1228</v>
      </c>
      <c r="D290" s="47">
        <v>0</v>
      </c>
      <c r="E290" s="47">
        <v>6400</v>
      </c>
      <c r="F290" s="47">
        <f t="shared" si="8"/>
        <v>6400</v>
      </c>
      <c r="G290" s="47">
        <v>0</v>
      </c>
      <c r="H290" s="47">
        <v>0</v>
      </c>
      <c r="I290" s="47">
        <f t="shared" si="9"/>
        <v>6400</v>
      </c>
      <c r="J290" s="55"/>
      <c r="K290" s="47">
        <v>0</v>
      </c>
      <c r="L290" s="47">
        <v>6400</v>
      </c>
      <c r="M290" s="47">
        <v>0</v>
      </c>
      <c r="N290" s="47">
        <v>0</v>
      </c>
    </row>
    <row r="291" spans="1:14">
      <c r="A291" s="45">
        <v>2307020737</v>
      </c>
      <c r="B291" s="45">
        <v>10</v>
      </c>
      <c r="C291" s="46" t="s">
        <v>1229</v>
      </c>
      <c r="D291" s="47">
        <v>0</v>
      </c>
      <c r="E291" s="47">
        <v>2800</v>
      </c>
      <c r="F291" s="47">
        <f t="shared" si="8"/>
        <v>2800</v>
      </c>
      <c r="G291" s="47">
        <v>2800</v>
      </c>
      <c r="H291" s="47">
        <v>0</v>
      </c>
      <c r="I291" s="47">
        <f t="shared" si="9"/>
        <v>0</v>
      </c>
      <c r="J291" s="55"/>
      <c r="K291" s="47">
        <v>0</v>
      </c>
      <c r="L291" s="47">
        <v>0</v>
      </c>
      <c r="M291" s="47">
        <v>2800</v>
      </c>
      <c r="N291" s="47">
        <v>0</v>
      </c>
    </row>
    <row r="292" spans="1:14">
      <c r="A292" s="45">
        <v>2307020738</v>
      </c>
      <c r="B292" s="45">
        <v>10</v>
      </c>
      <c r="C292" s="46" t="s">
        <v>1230</v>
      </c>
      <c r="D292" s="47">
        <v>0</v>
      </c>
      <c r="E292" s="47">
        <v>3200</v>
      </c>
      <c r="F292" s="47">
        <f t="shared" si="8"/>
        <v>3200</v>
      </c>
      <c r="G292" s="47">
        <v>0</v>
      </c>
      <c r="H292" s="47">
        <v>0</v>
      </c>
      <c r="I292" s="47">
        <f t="shared" si="9"/>
        <v>3200</v>
      </c>
      <c r="J292" s="55"/>
      <c r="K292" s="47">
        <v>0</v>
      </c>
      <c r="L292" s="47">
        <v>3200</v>
      </c>
      <c r="M292" s="47">
        <v>0</v>
      </c>
      <c r="N292" s="47">
        <v>0</v>
      </c>
    </row>
    <row r="293" spans="1:14">
      <c r="A293" s="45">
        <v>2307020739</v>
      </c>
      <c r="B293" s="45">
        <v>10</v>
      </c>
      <c r="C293" s="46" t="s">
        <v>1231</v>
      </c>
      <c r="D293" s="47">
        <v>0</v>
      </c>
      <c r="E293" s="47">
        <v>2800</v>
      </c>
      <c r="F293" s="47">
        <f t="shared" si="8"/>
        <v>2800</v>
      </c>
      <c r="G293" s="47">
        <v>2800</v>
      </c>
      <c r="H293" s="47">
        <v>0</v>
      </c>
      <c r="I293" s="47">
        <f t="shared" si="9"/>
        <v>0</v>
      </c>
      <c r="J293" s="55"/>
      <c r="K293" s="47">
        <v>0</v>
      </c>
      <c r="L293" s="47">
        <v>0</v>
      </c>
      <c r="M293" s="47">
        <v>2800</v>
      </c>
      <c r="N293" s="47">
        <v>0</v>
      </c>
    </row>
    <row r="294" spans="1:14">
      <c r="A294" s="45">
        <v>2307020740</v>
      </c>
      <c r="B294" s="45">
        <v>10</v>
      </c>
      <c r="C294" s="46" t="s">
        <v>1232</v>
      </c>
      <c r="D294" s="47">
        <v>0</v>
      </c>
      <c r="E294" s="47">
        <v>5600</v>
      </c>
      <c r="F294" s="47">
        <f t="shared" si="8"/>
        <v>5600</v>
      </c>
      <c r="G294" s="47">
        <v>0</v>
      </c>
      <c r="H294" s="47">
        <v>0</v>
      </c>
      <c r="I294" s="47">
        <f t="shared" si="9"/>
        <v>5600</v>
      </c>
      <c r="J294" s="55"/>
      <c r="K294" s="47">
        <v>0</v>
      </c>
      <c r="L294" s="47">
        <v>5600</v>
      </c>
      <c r="M294" s="47">
        <v>0</v>
      </c>
      <c r="N294" s="47">
        <v>0</v>
      </c>
    </row>
    <row r="295" spans="1:14">
      <c r="A295" s="45">
        <v>2307020741</v>
      </c>
      <c r="B295" s="45">
        <v>10</v>
      </c>
      <c r="C295" s="46" t="s">
        <v>1233</v>
      </c>
      <c r="D295" s="47">
        <v>0</v>
      </c>
      <c r="E295" s="47">
        <v>6400</v>
      </c>
      <c r="F295" s="47">
        <f t="shared" si="8"/>
        <v>6400</v>
      </c>
      <c r="G295" s="47">
        <v>0</v>
      </c>
      <c r="H295" s="47">
        <v>0</v>
      </c>
      <c r="I295" s="47">
        <f t="shared" si="9"/>
        <v>6400</v>
      </c>
      <c r="J295" s="55"/>
      <c r="K295" s="47">
        <v>0</v>
      </c>
      <c r="L295" s="47">
        <v>6400</v>
      </c>
      <c r="M295" s="47">
        <v>0</v>
      </c>
      <c r="N295" s="47">
        <v>0</v>
      </c>
    </row>
    <row r="296" spans="1:14">
      <c r="A296" s="45">
        <v>2307020742</v>
      </c>
      <c r="B296" s="45">
        <v>10</v>
      </c>
      <c r="C296" s="46" t="s">
        <v>1234</v>
      </c>
      <c r="D296" s="47">
        <v>0</v>
      </c>
      <c r="E296" s="47">
        <v>5600</v>
      </c>
      <c r="F296" s="47">
        <f t="shared" si="8"/>
        <v>5600</v>
      </c>
      <c r="G296" s="47">
        <v>0</v>
      </c>
      <c r="H296" s="47">
        <v>0</v>
      </c>
      <c r="I296" s="47">
        <f t="shared" si="9"/>
        <v>5600</v>
      </c>
      <c r="J296" s="55"/>
      <c r="K296" s="47">
        <v>0</v>
      </c>
      <c r="L296" s="47">
        <v>5600</v>
      </c>
      <c r="M296" s="47">
        <v>0</v>
      </c>
      <c r="N296" s="47">
        <v>0</v>
      </c>
    </row>
    <row r="297" spans="1:14">
      <c r="A297" s="45">
        <v>2307020743</v>
      </c>
      <c r="B297" s="45">
        <v>10</v>
      </c>
      <c r="C297" s="46" t="s">
        <v>1235</v>
      </c>
      <c r="D297" s="47">
        <v>0</v>
      </c>
      <c r="E297" s="47">
        <v>9600</v>
      </c>
      <c r="F297" s="47">
        <f t="shared" si="8"/>
        <v>9600</v>
      </c>
      <c r="G297" s="47">
        <v>0</v>
      </c>
      <c r="H297" s="47">
        <v>0</v>
      </c>
      <c r="I297" s="47">
        <f t="shared" si="9"/>
        <v>9600</v>
      </c>
      <c r="J297" s="55"/>
      <c r="K297" s="47">
        <v>0</v>
      </c>
      <c r="L297" s="47">
        <v>9600</v>
      </c>
      <c r="M297" s="47">
        <v>0</v>
      </c>
      <c r="N297" s="47">
        <v>0</v>
      </c>
    </row>
    <row r="298" spans="1:14">
      <c r="A298" s="45">
        <v>2307020744</v>
      </c>
      <c r="B298" s="45">
        <v>10</v>
      </c>
      <c r="C298" s="46" t="s">
        <v>1236</v>
      </c>
      <c r="D298" s="47">
        <v>0</v>
      </c>
      <c r="E298" s="47">
        <v>0</v>
      </c>
      <c r="F298" s="47">
        <f t="shared" si="8"/>
        <v>0</v>
      </c>
      <c r="G298" s="47">
        <v>0</v>
      </c>
      <c r="H298" s="47">
        <v>0</v>
      </c>
      <c r="I298" s="47">
        <f t="shared" si="9"/>
        <v>0</v>
      </c>
      <c r="J298" s="55"/>
      <c r="K298" s="47">
        <v>0</v>
      </c>
      <c r="L298" s="47">
        <v>0</v>
      </c>
      <c r="M298" s="47">
        <v>0</v>
      </c>
      <c r="N298" s="47">
        <v>0</v>
      </c>
    </row>
    <row r="299" spans="1:14">
      <c r="A299" s="45">
        <v>2307020745</v>
      </c>
      <c r="B299" s="45">
        <v>10</v>
      </c>
      <c r="C299" s="46" t="s">
        <v>1237</v>
      </c>
      <c r="D299" s="47">
        <v>0</v>
      </c>
      <c r="E299" s="47">
        <v>5600</v>
      </c>
      <c r="F299" s="47">
        <f t="shared" si="8"/>
        <v>5600</v>
      </c>
      <c r="G299" s="47">
        <v>0</v>
      </c>
      <c r="H299" s="47">
        <v>0</v>
      </c>
      <c r="I299" s="47">
        <f t="shared" si="9"/>
        <v>5600</v>
      </c>
      <c r="J299" s="55"/>
      <c r="K299" s="47">
        <v>0</v>
      </c>
      <c r="L299" s="47">
        <v>5600</v>
      </c>
      <c r="M299" s="47">
        <v>0</v>
      </c>
      <c r="N299" s="47">
        <v>0</v>
      </c>
    </row>
    <row r="300" spans="1:14">
      <c r="A300" s="45">
        <v>2307020746</v>
      </c>
      <c r="B300" s="45">
        <v>10</v>
      </c>
      <c r="C300" s="46" t="s">
        <v>1238</v>
      </c>
      <c r="D300" s="47">
        <v>0</v>
      </c>
      <c r="E300" s="47">
        <v>2800</v>
      </c>
      <c r="F300" s="47">
        <f t="shared" si="8"/>
        <v>2800</v>
      </c>
      <c r="G300" s="47">
        <v>0</v>
      </c>
      <c r="H300" s="47">
        <v>0</v>
      </c>
      <c r="I300" s="47">
        <f t="shared" si="9"/>
        <v>2800</v>
      </c>
      <c r="J300" s="55"/>
      <c r="K300" s="47">
        <v>0</v>
      </c>
      <c r="L300" s="47">
        <v>2800</v>
      </c>
      <c r="M300" s="47">
        <v>0</v>
      </c>
      <c r="N300" s="47">
        <v>0</v>
      </c>
    </row>
    <row r="301" spans="1:14">
      <c r="A301" s="45">
        <v>2307020747</v>
      </c>
      <c r="B301" s="45">
        <v>10</v>
      </c>
      <c r="C301" s="46" t="s">
        <v>1239</v>
      </c>
      <c r="D301" s="47">
        <v>0</v>
      </c>
      <c r="E301" s="47">
        <v>2800</v>
      </c>
      <c r="F301" s="47">
        <f t="shared" si="8"/>
        <v>2800</v>
      </c>
      <c r="G301" s="47">
        <v>0</v>
      </c>
      <c r="H301" s="47">
        <v>0</v>
      </c>
      <c r="I301" s="47">
        <f t="shared" si="9"/>
        <v>2800</v>
      </c>
      <c r="J301" s="55"/>
      <c r="K301" s="47">
        <v>0</v>
      </c>
      <c r="L301" s="47">
        <v>2800</v>
      </c>
      <c r="M301" s="47">
        <v>0</v>
      </c>
      <c r="N301" s="47">
        <v>0</v>
      </c>
    </row>
    <row r="302" spans="1:14">
      <c r="A302" s="45">
        <v>2307020748</v>
      </c>
      <c r="B302" s="45">
        <v>10</v>
      </c>
      <c r="C302" s="46" t="s">
        <v>1240</v>
      </c>
      <c r="D302" s="47">
        <v>0</v>
      </c>
      <c r="E302" s="47">
        <v>2800</v>
      </c>
      <c r="F302" s="47">
        <f t="shared" si="8"/>
        <v>2800</v>
      </c>
      <c r="G302" s="47">
        <v>2800</v>
      </c>
      <c r="H302" s="47">
        <v>0</v>
      </c>
      <c r="I302" s="47">
        <f t="shared" si="9"/>
        <v>0</v>
      </c>
      <c r="J302" s="55"/>
      <c r="K302" s="47">
        <v>0</v>
      </c>
      <c r="L302" s="47">
        <v>0</v>
      </c>
      <c r="M302" s="47">
        <v>2800</v>
      </c>
      <c r="N302" s="47">
        <v>0</v>
      </c>
    </row>
    <row r="303" spans="1:14">
      <c r="A303" s="45">
        <v>2307020749</v>
      </c>
      <c r="B303" s="45">
        <v>10</v>
      </c>
      <c r="C303" s="46" t="s">
        <v>1241</v>
      </c>
      <c r="D303" s="47">
        <v>0</v>
      </c>
      <c r="E303" s="47">
        <v>3200</v>
      </c>
      <c r="F303" s="47">
        <f t="shared" si="8"/>
        <v>3200</v>
      </c>
      <c r="G303" s="47">
        <v>3200</v>
      </c>
      <c r="H303" s="47">
        <v>0</v>
      </c>
      <c r="I303" s="47">
        <f t="shared" si="9"/>
        <v>0</v>
      </c>
      <c r="J303" s="55"/>
      <c r="K303" s="47">
        <v>0</v>
      </c>
      <c r="L303" s="47">
        <v>0</v>
      </c>
      <c r="M303" s="47">
        <v>3200</v>
      </c>
      <c r="N303" s="47">
        <v>0</v>
      </c>
    </row>
    <row r="304" spans="1:14">
      <c r="A304" s="45">
        <v>2307020750</v>
      </c>
      <c r="B304" s="45">
        <v>10</v>
      </c>
      <c r="C304" s="46" t="s">
        <v>1242</v>
      </c>
      <c r="D304" s="47">
        <v>0</v>
      </c>
      <c r="E304" s="47">
        <v>2800</v>
      </c>
      <c r="F304" s="47">
        <f t="shared" si="8"/>
        <v>2800</v>
      </c>
      <c r="G304" s="47">
        <v>0</v>
      </c>
      <c r="H304" s="47">
        <v>0</v>
      </c>
      <c r="I304" s="47">
        <f t="shared" si="9"/>
        <v>2800</v>
      </c>
      <c r="J304" s="55"/>
      <c r="K304" s="47">
        <v>0</v>
      </c>
      <c r="L304" s="47">
        <v>2800</v>
      </c>
      <c r="M304" s="47">
        <v>0</v>
      </c>
      <c r="N304" s="47">
        <v>0</v>
      </c>
    </row>
    <row r="305" spans="1:14">
      <c r="A305" s="45">
        <v>2307020751</v>
      </c>
      <c r="B305" s="45">
        <v>10</v>
      </c>
      <c r="C305" s="46" t="s">
        <v>1243</v>
      </c>
      <c r="D305" s="47">
        <v>0</v>
      </c>
      <c r="E305" s="47">
        <v>4600</v>
      </c>
      <c r="F305" s="47">
        <f t="shared" si="8"/>
        <v>4600</v>
      </c>
      <c r="G305" s="47">
        <v>0</v>
      </c>
      <c r="H305" s="47">
        <v>0</v>
      </c>
      <c r="I305" s="47">
        <f t="shared" si="9"/>
        <v>4600</v>
      </c>
      <c r="J305" s="55"/>
      <c r="K305" s="47">
        <v>0</v>
      </c>
      <c r="L305" s="47">
        <v>4600</v>
      </c>
      <c r="M305" s="47">
        <v>0</v>
      </c>
      <c r="N305" s="47">
        <v>0</v>
      </c>
    </row>
    <row r="306" spans="1:14">
      <c r="A306" s="45">
        <v>2307020752</v>
      </c>
      <c r="B306" s="45">
        <v>10</v>
      </c>
      <c r="C306" s="46" t="s">
        <v>1244</v>
      </c>
      <c r="D306" s="47">
        <v>0</v>
      </c>
      <c r="E306" s="47">
        <v>6400</v>
      </c>
      <c r="F306" s="47">
        <f t="shared" si="8"/>
        <v>6400</v>
      </c>
      <c r="G306" s="47">
        <v>0</v>
      </c>
      <c r="H306" s="47">
        <v>0</v>
      </c>
      <c r="I306" s="47">
        <f t="shared" si="9"/>
        <v>6400</v>
      </c>
      <c r="J306" s="55"/>
      <c r="K306" s="47">
        <v>0</v>
      </c>
      <c r="L306" s="47">
        <v>6400</v>
      </c>
      <c r="M306" s="47">
        <v>0</v>
      </c>
      <c r="N306" s="47">
        <v>0</v>
      </c>
    </row>
    <row r="307" spans="1:14">
      <c r="A307" s="51">
        <v>23070208</v>
      </c>
      <c r="B307" s="51">
        <v>8</v>
      </c>
      <c r="C307" s="52" t="s">
        <v>1286</v>
      </c>
      <c r="D307" s="53">
        <v>0</v>
      </c>
      <c r="E307" s="53">
        <v>0</v>
      </c>
      <c r="F307" s="53">
        <f t="shared" si="8"/>
        <v>0</v>
      </c>
      <c r="G307" s="53">
        <v>0</v>
      </c>
      <c r="H307" s="53">
        <v>148600</v>
      </c>
      <c r="I307" s="53">
        <f t="shared" si="9"/>
        <v>148600</v>
      </c>
      <c r="J307" s="56"/>
      <c r="K307" s="53">
        <v>0</v>
      </c>
      <c r="L307" s="53">
        <v>148600</v>
      </c>
      <c r="M307" s="53">
        <v>0</v>
      </c>
      <c r="N307" s="53">
        <v>148600</v>
      </c>
    </row>
    <row r="308" spans="1:14">
      <c r="A308" s="45">
        <v>2307020801</v>
      </c>
      <c r="B308" s="45">
        <v>10</v>
      </c>
      <c r="C308" s="46" t="s">
        <v>1245</v>
      </c>
      <c r="D308" s="47">
        <v>0</v>
      </c>
      <c r="E308" s="47">
        <v>0</v>
      </c>
      <c r="F308" s="47">
        <f t="shared" si="8"/>
        <v>0</v>
      </c>
      <c r="G308" s="47">
        <v>0</v>
      </c>
      <c r="H308" s="47">
        <v>6400</v>
      </c>
      <c r="I308" s="47">
        <f t="shared" si="9"/>
        <v>6400</v>
      </c>
      <c r="J308" s="55"/>
      <c r="K308" s="47">
        <v>0</v>
      </c>
      <c r="L308" s="47">
        <v>6400</v>
      </c>
      <c r="M308" s="47">
        <v>0</v>
      </c>
      <c r="N308" s="47">
        <v>6400</v>
      </c>
    </row>
    <row r="309" spans="1:14">
      <c r="A309" s="45">
        <v>2307020802</v>
      </c>
      <c r="B309" s="45">
        <v>10</v>
      </c>
      <c r="C309" s="46" t="s">
        <v>1246</v>
      </c>
      <c r="D309" s="47">
        <v>0</v>
      </c>
      <c r="E309" s="47">
        <v>0</v>
      </c>
      <c r="F309" s="47">
        <f t="shared" si="8"/>
        <v>0</v>
      </c>
      <c r="G309" s="47">
        <v>0</v>
      </c>
      <c r="H309" s="47">
        <v>2800</v>
      </c>
      <c r="I309" s="47">
        <f t="shared" si="9"/>
        <v>2800</v>
      </c>
      <c r="J309" s="55"/>
      <c r="K309" s="47">
        <v>0</v>
      </c>
      <c r="L309" s="47">
        <v>2800</v>
      </c>
      <c r="M309" s="47">
        <v>0</v>
      </c>
      <c r="N309" s="47">
        <v>2800</v>
      </c>
    </row>
    <row r="310" spans="1:14">
      <c r="A310" s="45">
        <v>2307020803</v>
      </c>
      <c r="B310" s="45">
        <v>10</v>
      </c>
      <c r="C310" s="46" t="s">
        <v>1247</v>
      </c>
      <c r="D310" s="47">
        <v>0</v>
      </c>
      <c r="E310" s="47">
        <v>0</v>
      </c>
      <c r="F310" s="47">
        <f t="shared" si="8"/>
        <v>0</v>
      </c>
      <c r="G310" s="47">
        <v>0</v>
      </c>
      <c r="H310" s="47">
        <v>8400</v>
      </c>
      <c r="I310" s="47">
        <f t="shared" si="9"/>
        <v>8400</v>
      </c>
      <c r="J310" s="55"/>
      <c r="K310" s="47">
        <v>0</v>
      </c>
      <c r="L310" s="47">
        <v>8400</v>
      </c>
      <c r="M310" s="47">
        <v>0</v>
      </c>
      <c r="N310" s="47">
        <v>8400</v>
      </c>
    </row>
    <row r="311" spans="1:14">
      <c r="A311" s="45">
        <v>2307020804</v>
      </c>
      <c r="B311" s="45">
        <v>10</v>
      </c>
      <c r="C311" s="46" t="s">
        <v>1248</v>
      </c>
      <c r="D311" s="47">
        <v>0</v>
      </c>
      <c r="E311" s="47">
        <v>0</v>
      </c>
      <c r="F311" s="47">
        <f t="shared" si="8"/>
        <v>0</v>
      </c>
      <c r="G311" s="47">
        <v>0</v>
      </c>
      <c r="H311" s="47">
        <v>2800</v>
      </c>
      <c r="I311" s="47">
        <f t="shared" si="9"/>
        <v>2800</v>
      </c>
      <c r="J311" s="55"/>
      <c r="K311" s="47">
        <v>0</v>
      </c>
      <c r="L311" s="47">
        <v>2800</v>
      </c>
      <c r="M311" s="47">
        <v>0</v>
      </c>
      <c r="N311" s="47">
        <v>2800</v>
      </c>
    </row>
    <row r="312" spans="1:14">
      <c r="A312" s="45">
        <v>2307020805</v>
      </c>
      <c r="B312" s="45">
        <v>10</v>
      </c>
      <c r="C312" s="46" t="s">
        <v>1249</v>
      </c>
      <c r="D312" s="47">
        <v>0</v>
      </c>
      <c r="E312" s="47">
        <v>0</v>
      </c>
      <c r="F312" s="47">
        <f t="shared" si="8"/>
        <v>0</v>
      </c>
      <c r="G312" s="47">
        <v>0</v>
      </c>
      <c r="H312" s="47">
        <v>2800</v>
      </c>
      <c r="I312" s="47">
        <f t="shared" si="9"/>
        <v>2800</v>
      </c>
      <c r="J312" s="55"/>
      <c r="K312" s="47">
        <v>0</v>
      </c>
      <c r="L312" s="47">
        <v>2800</v>
      </c>
      <c r="M312" s="47">
        <v>0</v>
      </c>
      <c r="N312" s="47">
        <v>2800</v>
      </c>
    </row>
    <row r="313" spans="1:14">
      <c r="A313" s="45">
        <v>2307020806</v>
      </c>
      <c r="B313" s="45">
        <v>10</v>
      </c>
      <c r="C313" s="46" t="s">
        <v>1250</v>
      </c>
      <c r="D313" s="47">
        <v>0</v>
      </c>
      <c r="E313" s="47">
        <v>0</v>
      </c>
      <c r="F313" s="47">
        <f t="shared" si="8"/>
        <v>0</v>
      </c>
      <c r="G313" s="47">
        <v>0</v>
      </c>
      <c r="H313" s="47">
        <v>2800</v>
      </c>
      <c r="I313" s="47">
        <f t="shared" si="9"/>
        <v>2800</v>
      </c>
      <c r="J313" s="55"/>
      <c r="K313" s="47">
        <v>0</v>
      </c>
      <c r="L313" s="47">
        <v>2800</v>
      </c>
      <c r="M313" s="47">
        <v>0</v>
      </c>
      <c r="N313" s="47">
        <v>2800</v>
      </c>
    </row>
    <row r="314" spans="1:14">
      <c r="A314" s="45">
        <v>2307020807</v>
      </c>
      <c r="B314" s="45">
        <v>10</v>
      </c>
      <c r="C314" s="46" t="s">
        <v>1251</v>
      </c>
      <c r="D314" s="47">
        <v>0</v>
      </c>
      <c r="E314" s="47">
        <v>0</v>
      </c>
      <c r="F314" s="47">
        <f t="shared" si="8"/>
        <v>0</v>
      </c>
      <c r="G314" s="47">
        <v>0</v>
      </c>
      <c r="H314" s="47">
        <v>40000</v>
      </c>
      <c r="I314" s="47">
        <f t="shared" si="9"/>
        <v>40000</v>
      </c>
      <c r="J314" s="55"/>
      <c r="K314" s="47">
        <v>0</v>
      </c>
      <c r="L314" s="47">
        <v>40000</v>
      </c>
      <c r="M314" s="47">
        <v>0</v>
      </c>
      <c r="N314" s="47">
        <v>40000</v>
      </c>
    </row>
    <row r="315" spans="1:14">
      <c r="A315" s="45">
        <v>2307020808</v>
      </c>
      <c r="B315" s="45">
        <v>10</v>
      </c>
      <c r="C315" s="46" t="s">
        <v>1252</v>
      </c>
      <c r="D315" s="47">
        <v>0</v>
      </c>
      <c r="E315" s="47">
        <v>0</v>
      </c>
      <c r="F315" s="47">
        <f t="shared" si="8"/>
        <v>0</v>
      </c>
      <c r="G315" s="47">
        <v>0</v>
      </c>
      <c r="H315" s="47">
        <v>2800</v>
      </c>
      <c r="I315" s="47">
        <f t="shared" si="9"/>
        <v>2800</v>
      </c>
      <c r="J315" s="55"/>
      <c r="K315" s="47">
        <v>0</v>
      </c>
      <c r="L315" s="47">
        <v>2800</v>
      </c>
      <c r="M315" s="47">
        <v>0</v>
      </c>
      <c r="N315" s="47">
        <v>2800</v>
      </c>
    </row>
    <row r="316" spans="1:14">
      <c r="A316" s="45">
        <v>2307020809</v>
      </c>
      <c r="B316" s="45">
        <v>10</v>
      </c>
      <c r="C316" s="46" t="s">
        <v>1253</v>
      </c>
      <c r="D316" s="47">
        <v>0</v>
      </c>
      <c r="E316" s="47">
        <v>0</v>
      </c>
      <c r="F316" s="47">
        <f t="shared" si="8"/>
        <v>0</v>
      </c>
      <c r="G316" s="47">
        <v>0</v>
      </c>
      <c r="H316" s="47">
        <v>2800</v>
      </c>
      <c r="I316" s="47">
        <f t="shared" si="9"/>
        <v>2800</v>
      </c>
      <c r="J316" s="55"/>
      <c r="K316" s="47">
        <v>0</v>
      </c>
      <c r="L316" s="47">
        <v>2800</v>
      </c>
      <c r="M316" s="47">
        <v>0</v>
      </c>
      <c r="N316" s="47">
        <v>2800</v>
      </c>
    </row>
    <row r="317" spans="1:14">
      <c r="A317" s="45">
        <v>2307020810</v>
      </c>
      <c r="B317" s="45">
        <v>10</v>
      </c>
      <c r="C317" s="46" t="s">
        <v>1254</v>
      </c>
      <c r="D317" s="47">
        <v>0</v>
      </c>
      <c r="E317" s="47">
        <v>0</v>
      </c>
      <c r="F317" s="47">
        <f t="shared" si="8"/>
        <v>0</v>
      </c>
      <c r="G317" s="47">
        <v>0</v>
      </c>
      <c r="H317" s="47">
        <v>5600</v>
      </c>
      <c r="I317" s="47">
        <f t="shared" si="9"/>
        <v>5600</v>
      </c>
      <c r="J317" s="55"/>
      <c r="K317" s="47">
        <v>0</v>
      </c>
      <c r="L317" s="47">
        <v>5600</v>
      </c>
      <c r="M317" s="47">
        <v>0</v>
      </c>
      <c r="N317" s="47">
        <v>5600</v>
      </c>
    </row>
    <row r="318" spans="1:14">
      <c r="A318" s="45">
        <v>2307020811</v>
      </c>
      <c r="B318" s="45">
        <v>10</v>
      </c>
      <c r="C318" s="46" t="s">
        <v>1255</v>
      </c>
      <c r="D318" s="47">
        <v>0</v>
      </c>
      <c r="E318" s="47">
        <v>0</v>
      </c>
      <c r="F318" s="47">
        <f t="shared" si="8"/>
        <v>0</v>
      </c>
      <c r="G318" s="47">
        <v>0</v>
      </c>
      <c r="H318" s="47">
        <v>1400</v>
      </c>
      <c r="I318" s="47">
        <f t="shared" si="9"/>
        <v>1400</v>
      </c>
      <c r="J318" s="55"/>
      <c r="K318" s="47">
        <v>0</v>
      </c>
      <c r="L318" s="47">
        <v>1400</v>
      </c>
      <c r="M318" s="47">
        <v>0</v>
      </c>
      <c r="N318" s="47">
        <v>1400</v>
      </c>
    </row>
    <row r="319" spans="1:14">
      <c r="A319" s="45">
        <v>2307020812</v>
      </c>
      <c r="B319" s="45">
        <v>10</v>
      </c>
      <c r="C319" s="46" t="s">
        <v>1256</v>
      </c>
      <c r="D319" s="47">
        <v>0</v>
      </c>
      <c r="E319" s="47">
        <v>0</v>
      </c>
      <c r="F319" s="47">
        <f t="shared" si="8"/>
        <v>0</v>
      </c>
      <c r="G319" s="47">
        <v>0</v>
      </c>
      <c r="H319" s="47">
        <v>2800</v>
      </c>
      <c r="I319" s="47">
        <f t="shared" si="9"/>
        <v>2800</v>
      </c>
      <c r="J319" s="55"/>
      <c r="K319" s="47">
        <v>0</v>
      </c>
      <c r="L319" s="47">
        <v>2800</v>
      </c>
      <c r="M319" s="47">
        <v>0</v>
      </c>
      <c r="N319" s="47">
        <v>2800</v>
      </c>
    </row>
    <row r="320" spans="1:14">
      <c r="A320" s="45">
        <v>2307020813</v>
      </c>
      <c r="B320" s="45">
        <v>10</v>
      </c>
      <c r="C320" s="46" t="s">
        <v>1257</v>
      </c>
      <c r="D320" s="47">
        <v>0</v>
      </c>
      <c r="E320" s="47">
        <v>0</v>
      </c>
      <c r="F320" s="47">
        <f t="shared" si="8"/>
        <v>0</v>
      </c>
      <c r="G320" s="47">
        <v>0</v>
      </c>
      <c r="H320" s="47">
        <v>6400</v>
      </c>
      <c r="I320" s="47">
        <f t="shared" si="9"/>
        <v>6400</v>
      </c>
      <c r="J320" s="55"/>
      <c r="K320" s="47">
        <v>0</v>
      </c>
      <c r="L320" s="47">
        <v>6400</v>
      </c>
      <c r="M320" s="47">
        <v>0</v>
      </c>
      <c r="N320" s="47">
        <v>6400</v>
      </c>
    </row>
    <row r="321" spans="1:14">
      <c r="A321" s="45">
        <v>2307020814</v>
      </c>
      <c r="B321" s="45">
        <v>10</v>
      </c>
      <c r="C321" s="46" t="s">
        <v>1258</v>
      </c>
      <c r="D321" s="47">
        <v>0</v>
      </c>
      <c r="E321" s="47">
        <v>0</v>
      </c>
      <c r="F321" s="47">
        <f t="shared" si="8"/>
        <v>0</v>
      </c>
      <c r="G321" s="47">
        <v>0</v>
      </c>
      <c r="H321" s="47">
        <v>2800</v>
      </c>
      <c r="I321" s="47">
        <f t="shared" si="9"/>
        <v>2800</v>
      </c>
      <c r="J321" s="55"/>
      <c r="K321" s="47">
        <v>0</v>
      </c>
      <c r="L321" s="47">
        <v>2800</v>
      </c>
      <c r="M321" s="47">
        <v>0</v>
      </c>
      <c r="N321" s="47">
        <v>2800</v>
      </c>
    </row>
    <row r="322" spans="1:14">
      <c r="A322" s="45">
        <v>2307020815</v>
      </c>
      <c r="B322" s="45">
        <v>10</v>
      </c>
      <c r="C322" s="46" t="s">
        <v>1259</v>
      </c>
      <c r="D322" s="47">
        <v>0</v>
      </c>
      <c r="E322" s="47">
        <v>0</v>
      </c>
      <c r="F322" s="47">
        <f t="shared" si="8"/>
        <v>0</v>
      </c>
      <c r="G322" s="47">
        <v>0</v>
      </c>
      <c r="H322" s="47">
        <v>3200</v>
      </c>
      <c r="I322" s="47">
        <f t="shared" si="9"/>
        <v>3200</v>
      </c>
      <c r="J322" s="55"/>
      <c r="K322" s="47">
        <v>0</v>
      </c>
      <c r="L322" s="47">
        <v>3200</v>
      </c>
      <c r="M322" s="47">
        <v>0</v>
      </c>
      <c r="N322" s="47">
        <v>3200</v>
      </c>
    </row>
    <row r="323" spans="1:14">
      <c r="A323" s="45">
        <v>2307020816</v>
      </c>
      <c r="B323" s="45">
        <v>10</v>
      </c>
      <c r="C323" s="46" t="s">
        <v>1260</v>
      </c>
      <c r="D323" s="47">
        <v>0</v>
      </c>
      <c r="E323" s="47">
        <v>0</v>
      </c>
      <c r="F323" s="47">
        <f t="shared" si="8"/>
        <v>0</v>
      </c>
      <c r="G323" s="47">
        <v>0</v>
      </c>
      <c r="H323" s="47">
        <v>3200</v>
      </c>
      <c r="I323" s="47">
        <f t="shared" si="9"/>
        <v>3200</v>
      </c>
      <c r="J323" s="55"/>
      <c r="K323" s="47">
        <v>0</v>
      </c>
      <c r="L323" s="47">
        <v>3200</v>
      </c>
      <c r="M323" s="47">
        <v>0</v>
      </c>
      <c r="N323" s="47">
        <v>3200</v>
      </c>
    </row>
    <row r="324" spans="1:14">
      <c r="A324" s="45">
        <v>2307020817</v>
      </c>
      <c r="B324" s="45">
        <v>10</v>
      </c>
      <c r="C324" s="46" t="s">
        <v>1261</v>
      </c>
      <c r="D324" s="47">
        <v>0</v>
      </c>
      <c r="E324" s="47">
        <v>0</v>
      </c>
      <c r="F324" s="47">
        <f t="shared" ref="F324:F387" si="10">E324-D324</f>
        <v>0</v>
      </c>
      <c r="G324" s="47">
        <v>0</v>
      </c>
      <c r="H324" s="47">
        <v>2800</v>
      </c>
      <c r="I324" s="47">
        <f t="shared" ref="I324:I387" si="11">F324+H324-G324</f>
        <v>2800</v>
      </c>
      <c r="J324" s="55"/>
      <c r="K324" s="47">
        <v>0</v>
      </c>
      <c r="L324" s="47">
        <v>2800</v>
      </c>
      <c r="M324" s="47">
        <v>0</v>
      </c>
      <c r="N324" s="47">
        <v>2800</v>
      </c>
    </row>
    <row r="325" spans="1:14">
      <c r="A325" s="45">
        <v>2307020818</v>
      </c>
      <c r="B325" s="45">
        <v>10</v>
      </c>
      <c r="C325" s="46" t="s">
        <v>1262</v>
      </c>
      <c r="D325" s="47">
        <v>0</v>
      </c>
      <c r="E325" s="47">
        <v>0</v>
      </c>
      <c r="F325" s="47">
        <f t="shared" si="10"/>
        <v>0</v>
      </c>
      <c r="G325" s="47">
        <v>0</v>
      </c>
      <c r="H325" s="47">
        <v>6400</v>
      </c>
      <c r="I325" s="47">
        <f t="shared" si="11"/>
        <v>6400</v>
      </c>
      <c r="J325" s="55"/>
      <c r="K325" s="47">
        <v>0</v>
      </c>
      <c r="L325" s="47">
        <v>6400</v>
      </c>
      <c r="M325" s="47">
        <v>0</v>
      </c>
      <c r="N325" s="47">
        <v>6400</v>
      </c>
    </row>
    <row r="326" spans="1:14">
      <c r="A326" s="45">
        <v>2307020819</v>
      </c>
      <c r="B326" s="45">
        <v>10</v>
      </c>
      <c r="C326" s="46" t="s">
        <v>1263</v>
      </c>
      <c r="D326" s="47">
        <v>0</v>
      </c>
      <c r="E326" s="47">
        <v>0</v>
      </c>
      <c r="F326" s="47">
        <f t="shared" si="10"/>
        <v>0</v>
      </c>
      <c r="G326" s="47">
        <v>0</v>
      </c>
      <c r="H326" s="47">
        <v>2800</v>
      </c>
      <c r="I326" s="47">
        <f t="shared" si="11"/>
        <v>2800</v>
      </c>
      <c r="J326" s="55"/>
      <c r="K326" s="47">
        <v>0</v>
      </c>
      <c r="L326" s="47">
        <v>2800</v>
      </c>
      <c r="M326" s="47">
        <v>0</v>
      </c>
      <c r="N326" s="47">
        <v>2800</v>
      </c>
    </row>
    <row r="327" spans="1:14">
      <c r="A327" s="45">
        <v>2307020820</v>
      </c>
      <c r="B327" s="45">
        <v>10</v>
      </c>
      <c r="C327" s="46" t="s">
        <v>1264</v>
      </c>
      <c r="D327" s="47">
        <v>0</v>
      </c>
      <c r="E327" s="47">
        <v>0</v>
      </c>
      <c r="F327" s="47">
        <f t="shared" si="10"/>
        <v>0</v>
      </c>
      <c r="G327" s="47">
        <v>0</v>
      </c>
      <c r="H327" s="47">
        <v>6400</v>
      </c>
      <c r="I327" s="47">
        <f t="shared" si="11"/>
        <v>6400</v>
      </c>
      <c r="J327" s="55"/>
      <c r="K327" s="47">
        <v>0</v>
      </c>
      <c r="L327" s="47">
        <v>6400</v>
      </c>
      <c r="M327" s="47">
        <v>0</v>
      </c>
      <c r="N327" s="47">
        <v>6400</v>
      </c>
    </row>
    <row r="328" spans="1:14">
      <c r="A328" s="45">
        <v>2307020821</v>
      </c>
      <c r="B328" s="45">
        <v>10</v>
      </c>
      <c r="C328" s="46" t="s">
        <v>1265</v>
      </c>
      <c r="D328" s="47">
        <v>0</v>
      </c>
      <c r="E328" s="47">
        <v>0</v>
      </c>
      <c r="F328" s="47">
        <f t="shared" si="10"/>
        <v>0</v>
      </c>
      <c r="G328" s="47">
        <v>0</v>
      </c>
      <c r="H328" s="47">
        <v>2800</v>
      </c>
      <c r="I328" s="47">
        <f t="shared" si="11"/>
        <v>2800</v>
      </c>
      <c r="J328" s="55"/>
      <c r="K328" s="47">
        <v>0</v>
      </c>
      <c r="L328" s="47">
        <v>2800</v>
      </c>
      <c r="M328" s="47">
        <v>0</v>
      </c>
      <c r="N328" s="47">
        <v>2800</v>
      </c>
    </row>
    <row r="329" spans="1:14">
      <c r="A329" s="45">
        <v>2307020822</v>
      </c>
      <c r="B329" s="45">
        <v>10</v>
      </c>
      <c r="C329" s="46" t="s">
        <v>1266</v>
      </c>
      <c r="D329" s="47">
        <v>0</v>
      </c>
      <c r="E329" s="47">
        <v>0</v>
      </c>
      <c r="F329" s="47">
        <f t="shared" si="10"/>
        <v>0</v>
      </c>
      <c r="G329" s="47">
        <v>0</v>
      </c>
      <c r="H329" s="47">
        <v>6400</v>
      </c>
      <c r="I329" s="47">
        <f t="shared" si="11"/>
        <v>6400</v>
      </c>
      <c r="J329" s="55"/>
      <c r="K329" s="47">
        <v>0</v>
      </c>
      <c r="L329" s="47">
        <v>6400</v>
      </c>
      <c r="M329" s="47">
        <v>0</v>
      </c>
      <c r="N329" s="47">
        <v>6400</v>
      </c>
    </row>
    <row r="330" spans="1:14">
      <c r="A330" s="45">
        <v>2307020823</v>
      </c>
      <c r="B330" s="45">
        <v>10</v>
      </c>
      <c r="C330" s="46" t="s">
        <v>1267</v>
      </c>
      <c r="D330" s="47">
        <v>0</v>
      </c>
      <c r="E330" s="47">
        <v>0</v>
      </c>
      <c r="F330" s="47">
        <f t="shared" si="10"/>
        <v>0</v>
      </c>
      <c r="G330" s="47">
        <v>0</v>
      </c>
      <c r="H330" s="47">
        <v>3200</v>
      </c>
      <c r="I330" s="47">
        <f t="shared" si="11"/>
        <v>3200</v>
      </c>
      <c r="J330" s="55"/>
      <c r="K330" s="47">
        <v>0</v>
      </c>
      <c r="L330" s="47">
        <v>3200</v>
      </c>
      <c r="M330" s="47">
        <v>0</v>
      </c>
      <c r="N330" s="47">
        <v>3200</v>
      </c>
    </row>
    <row r="331" spans="1:14">
      <c r="A331" s="45">
        <v>2307020824</v>
      </c>
      <c r="B331" s="45">
        <v>10</v>
      </c>
      <c r="C331" s="46" t="s">
        <v>1268</v>
      </c>
      <c r="D331" s="47">
        <v>0</v>
      </c>
      <c r="E331" s="47">
        <v>0</v>
      </c>
      <c r="F331" s="47">
        <f t="shared" si="10"/>
        <v>0</v>
      </c>
      <c r="G331" s="47">
        <v>0</v>
      </c>
      <c r="H331" s="47">
        <v>2800</v>
      </c>
      <c r="I331" s="47">
        <f t="shared" si="11"/>
        <v>2800</v>
      </c>
      <c r="J331" s="55"/>
      <c r="K331" s="47">
        <v>0</v>
      </c>
      <c r="L331" s="47">
        <v>2800</v>
      </c>
      <c r="M331" s="47">
        <v>0</v>
      </c>
      <c r="N331" s="47">
        <v>2800</v>
      </c>
    </row>
    <row r="332" spans="1:14">
      <c r="A332" s="45">
        <v>2307020825</v>
      </c>
      <c r="B332" s="45">
        <v>10</v>
      </c>
      <c r="C332" s="46" t="s">
        <v>1269</v>
      </c>
      <c r="D332" s="47">
        <v>0</v>
      </c>
      <c r="E332" s="47">
        <v>0</v>
      </c>
      <c r="F332" s="47">
        <f t="shared" si="10"/>
        <v>0</v>
      </c>
      <c r="G332" s="47">
        <v>0</v>
      </c>
      <c r="H332" s="47">
        <v>3200</v>
      </c>
      <c r="I332" s="47">
        <f t="shared" si="11"/>
        <v>3200</v>
      </c>
      <c r="J332" s="55"/>
      <c r="K332" s="47">
        <v>0</v>
      </c>
      <c r="L332" s="47">
        <v>3200</v>
      </c>
      <c r="M332" s="47">
        <v>0</v>
      </c>
      <c r="N332" s="47">
        <v>3200</v>
      </c>
    </row>
    <row r="333" spans="1:14">
      <c r="A333" s="45">
        <v>2307020826</v>
      </c>
      <c r="B333" s="45">
        <v>10</v>
      </c>
      <c r="C333" s="46" t="s">
        <v>1270</v>
      </c>
      <c r="D333" s="47">
        <v>0</v>
      </c>
      <c r="E333" s="47">
        <v>0</v>
      </c>
      <c r="F333" s="47">
        <f t="shared" si="10"/>
        <v>0</v>
      </c>
      <c r="G333" s="47">
        <v>0</v>
      </c>
      <c r="H333" s="47">
        <v>3200</v>
      </c>
      <c r="I333" s="47">
        <f t="shared" si="11"/>
        <v>3200</v>
      </c>
      <c r="J333" s="55"/>
      <c r="K333" s="47">
        <v>0</v>
      </c>
      <c r="L333" s="47">
        <v>3200</v>
      </c>
      <c r="M333" s="47">
        <v>0</v>
      </c>
      <c r="N333" s="47">
        <v>3200</v>
      </c>
    </row>
    <row r="334" spans="1:14">
      <c r="A334" s="45">
        <v>2307020827</v>
      </c>
      <c r="B334" s="45">
        <v>10</v>
      </c>
      <c r="C334" s="46" t="s">
        <v>1271</v>
      </c>
      <c r="D334" s="47">
        <v>0</v>
      </c>
      <c r="E334" s="47">
        <v>0</v>
      </c>
      <c r="F334" s="47">
        <f t="shared" si="10"/>
        <v>0</v>
      </c>
      <c r="G334" s="47">
        <v>0</v>
      </c>
      <c r="H334" s="47">
        <v>3200</v>
      </c>
      <c r="I334" s="47">
        <f t="shared" si="11"/>
        <v>3200</v>
      </c>
      <c r="J334" s="55"/>
      <c r="K334" s="47">
        <v>0</v>
      </c>
      <c r="L334" s="47">
        <v>3200</v>
      </c>
      <c r="M334" s="47">
        <v>0</v>
      </c>
      <c r="N334" s="47">
        <v>3200</v>
      </c>
    </row>
    <row r="335" spans="1:14">
      <c r="A335" s="45">
        <v>2307020828</v>
      </c>
      <c r="B335" s="45">
        <v>10</v>
      </c>
      <c r="C335" s="46" t="s">
        <v>1272</v>
      </c>
      <c r="D335" s="47">
        <v>0</v>
      </c>
      <c r="E335" s="47">
        <v>0</v>
      </c>
      <c r="F335" s="47">
        <f t="shared" si="10"/>
        <v>0</v>
      </c>
      <c r="G335" s="47">
        <v>0</v>
      </c>
      <c r="H335" s="47">
        <v>2800</v>
      </c>
      <c r="I335" s="47">
        <f t="shared" si="11"/>
        <v>2800</v>
      </c>
      <c r="J335" s="55"/>
      <c r="K335" s="47">
        <v>0</v>
      </c>
      <c r="L335" s="47">
        <v>2800</v>
      </c>
      <c r="M335" s="47">
        <v>0</v>
      </c>
      <c r="N335" s="47">
        <v>2800</v>
      </c>
    </row>
    <row r="336" spans="1:14">
      <c r="A336" s="45">
        <v>2307020829</v>
      </c>
      <c r="B336" s="45">
        <v>10</v>
      </c>
      <c r="C336" s="46" t="s">
        <v>1273</v>
      </c>
      <c r="D336" s="47">
        <v>0</v>
      </c>
      <c r="E336" s="47">
        <v>0</v>
      </c>
      <c r="F336" s="47">
        <f t="shared" si="10"/>
        <v>0</v>
      </c>
      <c r="G336" s="47">
        <v>0</v>
      </c>
      <c r="H336" s="47">
        <v>5600</v>
      </c>
      <c r="I336" s="47">
        <f t="shared" si="11"/>
        <v>5600</v>
      </c>
      <c r="J336" s="55"/>
      <c r="K336" s="47">
        <v>0</v>
      </c>
      <c r="L336" s="47">
        <v>5600</v>
      </c>
      <c r="M336" s="47">
        <v>0</v>
      </c>
      <c r="N336" s="47">
        <v>5600</v>
      </c>
    </row>
    <row r="337" hidden="1" spans="1:14">
      <c r="A337" s="48">
        <v>230703</v>
      </c>
      <c r="B337" s="48">
        <v>6</v>
      </c>
      <c r="C337" s="49" t="s">
        <v>1287</v>
      </c>
      <c r="D337" s="50">
        <v>6539.7</v>
      </c>
      <c r="E337" s="50">
        <v>0</v>
      </c>
      <c r="F337" s="50">
        <f t="shared" si="10"/>
        <v>-6539.7</v>
      </c>
      <c r="G337" s="50">
        <v>-6539.7</v>
      </c>
      <c r="H337" s="50">
        <v>0</v>
      </c>
      <c r="I337" s="50">
        <f t="shared" si="11"/>
        <v>0</v>
      </c>
      <c r="J337" s="55"/>
      <c r="K337" s="47">
        <v>0</v>
      </c>
      <c r="L337" s="47">
        <v>0</v>
      </c>
      <c r="M337" s="47">
        <v>-6539.7</v>
      </c>
      <c r="N337" s="47">
        <v>0</v>
      </c>
    </row>
    <row r="338" hidden="1" spans="1:14">
      <c r="A338" s="48">
        <v>230704</v>
      </c>
      <c r="B338" s="48">
        <v>6</v>
      </c>
      <c r="C338" s="49" t="s">
        <v>1288</v>
      </c>
      <c r="D338" s="50">
        <v>0</v>
      </c>
      <c r="E338" s="50">
        <v>85848.91</v>
      </c>
      <c r="F338" s="50">
        <f t="shared" si="10"/>
        <v>85848.91</v>
      </c>
      <c r="G338" s="50">
        <v>1595846.14</v>
      </c>
      <c r="H338" s="50">
        <v>1374585.73</v>
      </c>
      <c r="I338" s="50">
        <f t="shared" si="11"/>
        <v>-135411.5</v>
      </c>
      <c r="J338" s="55"/>
      <c r="K338" s="47">
        <v>135411.5</v>
      </c>
      <c r="L338" s="47">
        <v>0</v>
      </c>
      <c r="M338" s="47">
        <v>1595846.14</v>
      </c>
      <c r="N338" s="47">
        <v>1374585.73</v>
      </c>
    </row>
    <row r="339" hidden="1" spans="1:14">
      <c r="A339" s="51">
        <v>23070401</v>
      </c>
      <c r="B339" s="51">
        <v>8</v>
      </c>
      <c r="C339" s="52" t="s">
        <v>1289</v>
      </c>
      <c r="D339" s="53">
        <v>1580569.48</v>
      </c>
      <c r="E339" s="53">
        <v>0</v>
      </c>
      <c r="F339" s="53">
        <f t="shared" si="10"/>
        <v>-1580569.48</v>
      </c>
      <c r="G339" s="53">
        <v>378943.56</v>
      </c>
      <c r="H339" s="53">
        <v>0</v>
      </c>
      <c r="I339" s="53">
        <f t="shared" si="11"/>
        <v>-1959513.04</v>
      </c>
      <c r="J339" s="56"/>
      <c r="K339" s="53">
        <v>1959513.04</v>
      </c>
      <c r="L339" s="53">
        <v>0</v>
      </c>
      <c r="M339" s="53">
        <v>378943.56</v>
      </c>
      <c r="N339" s="53">
        <v>0</v>
      </c>
    </row>
    <row r="340" hidden="1" spans="1:14">
      <c r="A340" s="51">
        <v>23070402</v>
      </c>
      <c r="B340" s="51">
        <v>8</v>
      </c>
      <c r="C340" s="52" t="s">
        <v>1290</v>
      </c>
      <c r="D340" s="53">
        <v>6360652.97</v>
      </c>
      <c r="E340" s="53">
        <v>0</v>
      </c>
      <c r="F340" s="53">
        <f t="shared" si="10"/>
        <v>-6360652.97</v>
      </c>
      <c r="G340" s="53">
        <v>783688.9</v>
      </c>
      <c r="H340" s="53">
        <v>0</v>
      </c>
      <c r="I340" s="53">
        <f t="shared" si="11"/>
        <v>-7144341.87</v>
      </c>
      <c r="J340" s="56"/>
      <c r="K340" s="53">
        <v>7144341.87</v>
      </c>
      <c r="L340" s="53">
        <v>0</v>
      </c>
      <c r="M340" s="53">
        <v>783688.9</v>
      </c>
      <c r="N340" s="53">
        <v>0</v>
      </c>
    </row>
    <row r="341" hidden="1" spans="1:14">
      <c r="A341" s="51">
        <v>23070403</v>
      </c>
      <c r="B341" s="51">
        <v>8</v>
      </c>
      <c r="C341" s="52" t="s">
        <v>1291</v>
      </c>
      <c r="D341" s="53">
        <v>0</v>
      </c>
      <c r="E341" s="53">
        <v>4363467.3</v>
      </c>
      <c r="F341" s="53">
        <f t="shared" si="10"/>
        <v>4363467.3</v>
      </c>
      <c r="G341" s="53">
        <v>0</v>
      </c>
      <c r="H341" s="53">
        <v>556552</v>
      </c>
      <c r="I341" s="53">
        <f t="shared" si="11"/>
        <v>4920019.3</v>
      </c>
      <c r="J341" s="56"/>
      <c r="K341" s="53">
        <v>0</v>
      </c>
      <c r="L341" s="53">
        <v>4920019.3</v>
      </c>
      <c r="M341" s="53">
        <v>0</v>
      </c>
      <c r="N341" s="53">
        <v>556552</v>
      </c>
    </row>
    <row r="342" hidden="1" spans="1:14">
      <c r="A342" s="45">
        <v>2307040301</v>
      </c>
      <c r="B342" s="45">
        <v>10</v>
      </c>
      <c r="C342" s="46" t="s">
        <v>1292</v>
      </c>
      <c r="D342" s="47">
        <v>0</v>
      </c>
      <c r="E342" s="47">
        <v>1143158</v>
      </c>
      <c r="F342" s="47">
        <f t="shared" si="10"/>
        <v>1143158</v>
      </c>
      <c r="G342" s="47">
        <v>0</v>
      </c>
      <c r="H342" s="47">
        <v>149930</v>
      </c>
      <c r="I342" s="47">
        <f t="shared" si="11"/>
        <v>1293088</v>
      </c>
      <c r="J342" s="55"/>
      <c r="K342" s="47">
        <v>0</v>
      </c>
      <c r="L342" s="47">
        <v>1293088</v>
      </c>
      <c r="M342" s="47">
        <v>0</v>
      </c>
      <c r="N342" s="47">
        <v>149930</v>
      </c>
    </row>
    <row r="343" hidden="1" spans="1:14">
      <c r="A343" s="45">
        <v>2307040302</v>
      </c>
      <c r="B343" s="45">
        <v>10</v>
      </c>
      <c r="C343" s="46" t="s">
        <v>1293</v>
      </c>
      <c r="D343" s="47">
        <v>0</v>
      </c>
      <c r="E343" s="47">
        <v>118966.3</v>
      </c>
      <c r="F343" s="47">
        <f t="shared" si="10"/>
        <v>118966.3</v>
      </c>
      <c r="G343" s="47">
        <v>0</v>
      </c>
      <c r="H343" s="47">
        <v>600</v>
      </c>
      <c r="I343" s="47">
        <f t="shared" si="11"/>
        <v>119566.3</v>
      </c>
      <c r="J343" s="55"/>
      <c r="K343" s="47">
        <v>0</v>
      </c>
      <c r="L343" s="47">
        <v>119566.3</v>
      </c>
      <c r="M343" s="47">
        <v>0</v>
      </c>
      <c r="N343" s="47">
        <v>600</v>
      </c>
    </row>
    <row r="344" hidden="1" spans="1:14">
      <c r="A344" s="45">
        <v>2307040303</v>
      </c>
      <c r="B344" s="45">
        <v>10</v>
      </c>
      <c r="C344" s="46" t="s">
        <v>1294</v>
      </c>
      <c r="D344" s="47">
        <v>0</v>
      </c>
      <c r="E344" s="47">
        <v>551023</v>
      </c>
      <c r="F344" s="47">
        <f t="shared" si="10"/>
        <v>551023</v>
      </c>
      <c r="G344" s="47">
        <v>0</v>
      </c>
      <c r="H344" s="47">
        <v>45360</v>
      </c>
      <c r="I344" s="47">
        <f t="shared" si="11"/>
        <v>596383</v>
      </c>
      <c r="J344" s="55"/>
      <c r="K344" s="47">
        <v>0</v>
      </c>
      <c r="L344" s="47">
        <v>596383</v>
      </c>
      <c r="M344" s="47">
        <v>0</v>
      </c>
      <c r="N344" s="47">
        <v>45360</v>
      </c>
    </row>
    <row r="345" hidden="1" spans="1:14">
      <c r="A345" s="45">
        <v>2307040304</v>
      </c>
      <c r="B345" s="45">
        <v>10</v>
      </c>
      <c r="C345" s="46" t="s">
        <v>1295</v>
      </c>
      <c r="D345" s="47">
        <v>0</v>
      </c>
      <c r="E345" s="47">
        <v>44731</v>
      </c>
      <c r="F345" s="47">
        <f t="shared" si="10"/>
        <v>44731</v>
      </c>
      <c r="G345" s="47">
        <v>0</v>
      </c>
      <c r="H345" s="47">
        <v>8061</v>
      </c>
      <c r="I345" s="47">
        <f t="shared" si="11"/>
        <v>52792</v>
      </c>
      <c r="J345" s="55"/>
      <c r="K345" s="47">
        <v>0</v>
      </c>
      <c r="L345" s="47">
        <v>52792</v>
      </c>
      <c r="M345" s="47">
        <v>0</v>
      </c>
      <c r="N345" s="47">
        <v>8061</v>
      </c>
    </row>
    <row r="346" hidden="1" spans="1:14">
      <c r="A346" s="45">
        <v>2307040305</v>
      </c>
      <c r="B346" s="45">
        <v>10</v>
      </c>
      <c r="C346" s="46" t="s">
        <v>1296</v>
      </c>
      <c r="D346" s="47">
        <v>0</v>
      </c>
      <c r="E346" s="47">
        <v>151466</v>
      </c>
      <c r="F346" s="47">
        <f t="shared" si="10"/>
        <v>151466</v>
      </c>
      <c r="G346" s="47">
        <v>0</v>
      </c>
      <c r="H346" s="47">
        <v>22246</v>
      </c>
      <c r="I346" s="47">
        <f t="shared" si="11"/>
        <v>173712</v>
      </c>
      <c r="J346" s="55"/>
      <c r="K346" s="47">
        <v>0</v>
      </c>
      <c r="L346" s="47">
        <v>173712</v>
      </c>
      <c r="M346" s="47">
        <v>0</v>
      </c>
      <c r="N346" s="47">
        <v>22246</v>
      </c>
    </row>
    <row r="347" hidden="1" spans="1:14">
      <c r="A347" s="45">
        <v>2307040306</v>
      </c>
      <c r="B347" s="45">
        <v>10</v>
      </c>
      <c r="C347" s="46" t="s">
        <v>1297</v>
      </c>
      <c r="D347" s="47">
        <v>0</v>
      </c>
      <c r="E347" s="47">
        <v>32876</v>
      </c>
      <c r="F347" s="47">
        <f t="shared" si="10"/>
        <v>32876</v>
      </c>
      <c r="G347" s="47">
        <v>0</v>
      </c>
      <c r="H347" s="47">
        <v>0</v>
      </c>
      <c r="I347" s="47">
        <f t="shared" si="11"/>
        <v>32876</v>
      </c>
      <c r="J347" s="55"/>
      <c r="K347" s="47">
        <v>0</v>
      </c>
      <c r="L347" s="47">
        <v>32876</v>
      </c>
      <c r="M347" s="47">
        <v>0</v>
      </c>
      <c r="N347" s="47">
        <v>0</v>
      </c>
    </row>
    <row r="348" hidden="1" spans="1:14">
      <c r="A348" s="45">
        <v>2307040307</v>
      </c>
      <c r="B348" s="45">
        <v>10</v>
      </c>
      <c r="C348" s="46" t="s">
        <v>1298</v>
      </c>
      <c r="D348" s="47">
        <v>0</v>
      </c>
      <c r="E348" s="47">
        <v>0</v>
      </c>
      <c r="F348" s="47">
        <f t="shared" si="10"/>
        <v>0</v>
      </c>
      <c r="G348" s="47">
        <v>0</v>
      </c>
      <c r="H348" s="47">
        <v>0</v>
      </c>
      <c r="I348" s="47">
        <f t="shared" si="11"/>
        <v>0</v>
      </c>
      <c r="J348" s="55"/>
      <c r="K348" s="47">
        <v>0</v>
      </c>
      <c r="L348" s="47">
        <v>0</v>
      </c>
      <c r="M348" s="47">
        <v>0</v>
      </c>
      <c r="N348" s="47">
        <v>0</v>
      </c>
    </row>
    <row r="349" hidden="1" spans="1:14">
      <c r="A349" s="45">
        <v>2307040308</v>
      </c>
      <c r="B349" s="45">
        <v>10</v>
      </c>
      <c r="C349" s="46" t="s">
        <v>1299</v>
      </c>
      <c r="D349" s="47">
        <v>0</v>
      </c>
      <c r="E349" s="47">
        <v>163160</v>
      </c>
      <c r="F349" s="47">
        <f t="shared" si="10"/>
        <v>163160</v>
      </c>
      <c r="G349" s="47">
        <v>0</v>
      </c>
      <c r="H349" s="47">
        <v>33285</v>
      </c>
      <c r="I349" s="47">
        <f t="shared" si="11"/>
        <v>196445</v>
      </c>
      <c r="J349" s="55"/>
      <c r="K349" s="47">
        <v>0</v>
      </c>
      <c r="L349" s="47">
        <v>196445</v>
      </c>
      <c r="M349" s="47">
        <v>0</v>
      </c>
      <c r="N349" s="47">
        <v>33285</v>
      </c>
    </row>
    <row r="350" hidden="1" spans="1:14">
      <c r="A350" s="45">
        <v>2307040309</v>
      </c>
      <c r="B350" s="45">
        <v>10</v>
      </c>
      <c r="C350" s="46" t="s">
        <v>1300</v>
      </c>
      <c r="D350" s="47">
        <v>0</v>
      </c>
      <c r="E350" s="47">
        <v>75092</v>
      </c>
      <c r="F350" s="47">
        <f t="shared" si="10"/>
        <v>75092</v>
      </c>
      <c r="G350" s="47">
        <v>0</v>
      </c>
      <c r="H350" s="47">
        <v>9606</v>
      </c>
      <c r="I350" s="47">
        <f t="shared" si="11"/>
        <v>84698</v>
      </c>
      <c r="J350" s="55"/>
      <c r="K350" s="47">
        <v>0</v>
      </c>
      <c r="L350" s="47">
        <v>84698</v>
      </c>
      <c r="M350" s="47">
        <v>0</v>
      </c>
      <c r="N350" s="47">
        <v>9606</v>
      </c>
    </row>
    <row r="351" hidden="1" spans="1:14">
      <c r="A351" s="45">
        <v>2307040310</v>
      </c>
      <c r="B351" s="45">
        <v>10</v>
      </c>
      <c r="C351" s="46" t="s">
        <v>1301</v>
      </c>
      <c r="D351" s="47">
        <v>0</v>
      </c>
      <c r="E351" s="47">
        <v>190680</v>
      </c>
      <c r="F351" s="47">
        <f t="shared" si="10"/>
        <v>190680</v>
      </c>
      <c r="G351" s="47">
        <v>0</v>
      </c>
      <c r="H351" s="47">
        <v>38136</v>
      </c>
      <c r="I351" s="47">
        <f t="shared" si="11"/>
        <v>228816</v>
      </c>
      <c r="J351" s="55"/>
      <c r="K351" s="47">
        <v>0</v>
      </c>
      <c r="L351" s="47">
        <v>228816</v>
      </c>
      <c r="M351" s="47">
        <v>0</v>
      </c>
      <c r="N351" s="47">
        <v>38136</v>
      </c>
    </row>
    <row r="352" hidden="1" spans="1:14">
      <c r="A352" s="45">
        <v>2307040311</v>
      </c>
      <c r="B352" s="45">
        <v>10</v>
      </c>
      <c r="C352" s="46" t="s">
        <v>1302</v>
      </c>
      <c r="D352" s="47">
        <v>0</v>
      </c>
      <c r="E352" s="47">
        <v>95634</v>
      </c>
      <c r="F352" s="47">
        <f t="shared" si="10"/>
        <v>95634</v>
      </c>
      <c r="G352" s="47">
        <v>0</v>
      </c>
      <c r="H352" s="47">
        <v>7342</v>
      </c>
      <c r="I352" s="47">
        <f t="shared" si="11"/>
        <v>102976</v>
      </c>
      <c r="J352" s="55"/>
      <c r="K352" s="47">
        <v>0</v>
      </c>
      <c r="L352" s="47">
        <v>102976</v>
      </c>
      <c r="M352" s="47">
        <v>0</v>
      </c>
      <c r="N352" s="47">
        <v>7342</v>
      </c>
    </row>
    <row r="353" hidden="1" spans="1:14">
      <c r="A353" s="45">
        <v>2307040312</v>
      </c>
      <c r="B353" s="45">
        <v>10</v>
      </c>
      <c r="C353" s="46" t="s">
        <v>1303</v>
      </c>
      <c r="D353" s="47">
        <v>0</v>
      </c>
      <c r="E353" s="47">
        <v>95340</v>
      </c>
      <c r="F353" s="47">
        <f t="shared" si="10"/>
        <v>95340</v>
      </c>
      <c r="G353" s="47">
        <v>0</v>
      </c>
      <c r="H353" s="47">
        <v>0</v>
      </c>
      <c r="I353" s="47">
        <f t="shared" si="11"/>
        <v>95340</v>
      </c>
      <c r="J353" s="55"/>
      <c r="K353" s="47">
        <v>0</v>
      </c>
      <c r="L353" s="47">
        <v>95340</v>
      </c>
      <c r="M353" s="47">
        <v>0</v>
      </c>
      <c r="N353" s="47">
        <v>0</v>
      </c>
    </row>
    <row r="354" hidden="1" spans="1:14">
      <c r="A354" s="45">
        <v>2307040313</v>
      </c>
      <c r="B354" s="45">
        <v>10</v>
      </c>
      <c r="C354" s="46" t="s">
        <v>1304</v>
      </c>
      <c r="D354" s="47">
        <v>0</v>
      </c>
      <c r="E354" s="47">
        <v>111458</v>
      </c>
      <c r="F354" s="47">
        <f t="shared" si="10"/>
        <v>111458</v>
      </c>
      <c r="G354" s="47">
        <v>0</v>
      </c>
      <c r="H354" s="47">
        <v>0</v>
      </c>
      <c r="I354" s="47">
        <f t="shared" si="11"/>
        <v>111458</v>
      </c>
      <c r="J354" s="55"/>
      <c r="K354" s="47">
        <v>0</v>
      </c>
      <c r="L354" s="47">
        <v>111458</v>
      </c>
      <c r="M354" s="47">
        <v>0</v>
      </c>
      <c r="N354" s="47">
        <v>0</v>
      </c>
    </row>
    <row r="355" hidden="1" spans="1:14">
      <c r="A355" s="45">
        <v>2307040314</v>
      </c>
      <c r="B355" s="45">
        <v>10</v>
      </c>
      <c r="C355" s="46" t="s">
        <v>1305</v>
      </c>
      <c r="D355" s="47">
        <v>0</v>
      </c>
      <c r="E355" s="47">
        <v>155210</v>
      </c>
      <c r="F355" s="47">
        <f t="shared" si="10"/>
        <v>155210</v>
      </c>
      <c r="G355" s="47">
        <v>0</v>
      </c>
      <c r="H355" s="47">
        <v>21980</v>
      </c>
      <c r="I355" s="47">
        <f t="shared" si="11"/>
        <v>177190</v>
      </c>
      <c r="J355" s="55"/>
      <c r="K355" s="47">
        <v>0</v>
      </c>
      <c r="L355" s="47">
        <v>177190</v>
      </c>
      <c r="M355" s="47">
        <v>0</v>
      </c>
      <c r="N355" s="47">
        <v>21980</v>
      </c>
    </row>
    <row r="356" hidden="1" spans="1:14">
      <c r="A356" s="45">
        <v>2307040315</v>
      </c>
      <c r="B356" s="45">
        <v>10</v>
      </c>
      <c r="C356" s="46" t="s">
        <v>1306</v>
      </c>
      <c r="D356" s="47">
        <v>0</v>
      </c>
      <c r="E356" s="47">
        <v>28782</v>
      </c>
      <c r="F356" s="47">
        <f t="shared" si="10"/>
        <v>28782</v>
      </c>
      <c r="G356" s="47">
        <v>0</v>
      </c>
      <c r="H356" s="47">
        <v>11287</v>
      </c>
      <c r="I356" s="47">
        <f t="shared" si="11"/>
        <v>40069</v>
      </c>
      <c r="J356" s="55"/>
      <c r="K356" s="47">
        <v>0</v>
      </c>
      <c r="L356" s="47">
        <v>40069</v>
      </c>
      <c r="M356" s="47">
        <v>0</v>
      </c>
      <c r="N356" s="47">
        <v>11287</v>
      </c>
    </row>
    <row r="357" hidden="1" spans="1:14">
      <c r="A357" s="45">
        <v>2307040316</v>
      </c>
      <c r="B357" s="45">
        <v>10</v>
      </c>
      <c r="C357" s="46" t="s">
        <v>1307</v>
      </c>
      <c r="D357" s="47">
        <v>0</v>
      </c>
      <c r="E357" s="47">
        <v>1166</v>
      </c>
      <c r="F357" s="47">
        <f t="shared" si="10"/>
        <v>1166</v>
      </c>
      <c r="G357" s="47">
        <v>0</v>
      </c>
      <c r="H357" s="47">
        <v>0</v>
      </c>
      <c r="I357" s="47">
        <f t="shared" si="11"/>
        <v>1166</v>
      </c>
      <c r="J357" s="55"/>
      <c r="K357" s="47">
        <v>0</v>
      </c>
      <c r="L357" s="47">
        <v>1166</v>
      </c>
      <c r="M357" s="47">
        <v>0</v>
      </c>
      <c r="N357" s="47">
        <v>0</v>
      </c>
    </row>
    <row r="358" hidden="1" spans="1:14">
      <c r="A358" s="45">
        <v>2307040317</v>
      </c>
      <c r="B358" s="45">
        <v>10</v>
      </c>
      <c r="C358" s="46" t="s">
        <v>1308</v>
      </c>
      <c r="D358" s="47">
        <v>0</v>
      </c>
      <c r="E358" s="47">
        <v>182432</v>
      </c>
      <c r="F358" s="47">
        <f t="shared" si="10"/>
        <v>182432</v>
      </c>
      <c r="G358" s="47">
        <v>0</v>
      </c>
      <c r="H358" s="47">
        <v>18240</v>
      </c>
      <c r="I358" s="47">
        <f t="shared" si="11"/>
        <v>200672</v>
      </c>
      <c r="J358" s="55"/>
      <c r="K358" s="47">
        <v>0</v>
      </c>
      <c r="L358" s="47">
        <v>200672</v>
      </c>
      <c r="M358" s="47">
        <v>0</v>
      </c>
      <c r="N358" s="47">
        <v>18240</v>
      </c>
    </row>
    <row r="359" hidden="1" spans="1:14">
      <c r="A359" s="45">
        <v>2307040318</v>
      </c>
      <c r="B359" s="45">
        <v>10</v>
      </c>
      <c r="C359" s="46" t="s">
        <v>1309</v>
      </c>
      <c r="D359" s="47">
        <v>0</v>
      </c>
      <c r="E359" s="47">
        <v>12640</v>
      </c>
      <c r="F359" s="47">
        <f t="shared" si="10"/>
        <v>12640</v>
      </c>
      <c r="G359" s="47">
        <v>0</v>
      </c>
      <c r="H359" s="47">
        <v>0</v>
      </c>
      <c r="I359" s="47">
        <f t="shared" si="11"/>
        <v>12640</v>
      </c>
      <c r="J359" s="55"/>
      <c r="K359" s="47">
        <v>0</v>
      </c>
      <c r="L359" s="47">
        <v>12640</v>
      </c>
      <c r="M359" s="47">
        <v>0</v>
      </c>
      <c r="N359" s="47">
        <v>0</v>
      </c>
    </row>
    <row r="360" hidden="1" spans="1:14">
      <c r="A360" s="45">
        <v>2307040319</v>
      </c>
      <c r="B360" s="45">
        <v>10</v>
      </c>
      <c r="C360" s="46" t="s">
        <v>1310</v>
      </c>
      <c r="D360" s="47">
        <v>0</v>
      </c>
      <c r="E360" s="47">
        <v>142440</v>
      </c>
      <c r="F360" s="47">
        <f t="shared" si="10"/>
        <v>142440</v>
      </c>
      <c r="G360" s="47">
        <v>0</v>
      </c>
      <c r="H360" s="47">
        <v>35610</v>
      </c>
      <c r="I360" s="47">
        <f t="shared" si="11"/>
        <v>178050</v>
      </c>
      <c r="J360" s="55"/>
      <c r="K360" s="47">
        <v>0</v>
      </c>
      <c r="L360" s="47">
        <v>178050</v>
      </c>
      <c r="M360" s="47">
        <v>0</v>
      </c>
      <c r="N360" s="47">
        <v>35610</v>
      </c>
    </row>
    <row r="361" hidden="1" spans="1:14">
      <c r="A361" s="45">
        <v>2307040320</v>
      </c>
      <c r="B361" s="45">
        <v>10</v>
      </c>
      <c r="C361" s="46" t="s">
        <v>1311</v>
      </c>
      <c r="D361" s="47">
        <v>0</v>
      </c>
      <c r="E361" s="47">
        <v>159542</v>
      </c>
      <c r="F361" s="47">
        <f t="shared" si="10"/>
        <v>159542</v>
      </c>
      <c r="G361" s="47">
        <v>0</v>
      </c>
      <c r="H361" s="47">
        <v>21690</v>
      </c>
      <c r="I361" s="47">
        <f t="shared" si="11"/>
        <v>181232</v>
      </c>
      <c r="J361" s="55"/>
      <c r="K361" s="47">
        <v>0</v>
      </c>
      <c r="L361" s="47">
        <v>181232</v>
      </c>
      <c r="M361" s="47">
        <v>0</v>
      </c>
      <c r="N361" s="47">
        <v>21690</v>
      </c>
    </row>
    <row r="362" hidden="1" spans="1:14">
      <c r="A362" s="45">
        <v>2307040321</v>
      </c>
      <c r="B362" s="45">
        <v>10</v>
      </c>
      <c r="C362" s="46" t="s">
        <v>1312</v>
      </c>
      <c r="D362" s="47">
        <v>0</v>
      </c>
      <c r="E362" s="47">
        <v>134460</v>
      </c>
      <c r="F362" s="47">
        <f t="shared" si="10"/>
        <v>134460</v>
      </c>
      <c r="G362" s="47">
        <v>0</v>
      </c>
      <c r="H362" s="47">
        <v>23580</v>
      </c>
      <c r="I362" s="47">
        <f t="shared" si="11"/>
        <v>158040</v>
      </c>
      <c r="J362" s="55"/>
      <c r="K362" s="47">
        <v>0</v>
      </c>
      <c r="L362" s="47">
        <v>158040</v>
      </c>
      <c r="M362" s="47">
        <v>0</v>
      </c>
      <c r="N362" s="47">
        <v>23580</v>
      </c>
    </row>
    <row r="363" hidden="1" spans="1:14">
      <c r="A363" s="45">
        <v>2307040322</v>
      </c>
      <c r="B363" s="45">
        <v>10</v>
      </c>
      <c r="C363" s="46" t="s">
        <v>1313</v>
      </c>
      <c r="D363" s="47">
        <v>0</v>
      </c>
      <c r="E363" s="47">
        <v>144039</v>
      </c>
      <c r="F363" s="47">
        <f t="shared" si="10"/>
        <v>144039</v>
      </c>
      <c r="G363" s="47">
        <v>0</v>
      </c>
      <c r="H363" s="47">
        <v>17700</v>
      </c>
      <c r="I363" s="47">
        <f t="shared" si="11"/>
        <v>161739</v>
      </c>
      <c r="J363" s="55"/>
      <c r="K363" s="47">
        <v>0</v>
      </c>
      <c r="L363" s="47">
        <v>161739</v>
      </c>
      <c r="M363" s="47">
        <v>0</v>
      </c>
      <c r="N363" s="47">
        <v>17700</v>
      </c>
    </row>
    <row r="364" hidden="1" spans="1:14">
      <c r="A364" s="45">
        <v>2307040323</v>
      </c>
      <c r="B364" s="45">
        <v>10</v>
      </c>
      <c r="C364" s="46" t="s">
        <v>1314</v>
      </c>
      <c r="D364" s="47">
        <v>0</v>
      </c>
      <c r="E364" s="47">
        <v>139349</v>
      </c>
      <c r="F364" s="47">
        <f t="shared" si="10"/>
        <v>139349</v>
      </c>
      <c r="G364" s="47">
        <v>0</v>
      </c>
      <c r="H364" s="47">
        <v>23979</v>
      </c>
      <c r="I364" s="47">
        <f t="shared" si="11"/>
        <v>163328</v>
      </c>
      <c r="J364" s="55"/>
      <c r="K364" s="47">
        <v>0</v>
      </c>
      <c r="L364" s="47">
        <v>163328</v>
      </c>
      <c r="M364" s="47">
        <v>0</v>
      </c>
      <c r="N364" s="47">
        <v>23979</v>
      </c>
    </row>
    <row r="365" hidden="1" spans="1:14">
      <c r="A365" s="45">
        <v>2307040324</v>
      </c>
      <c r="B365" s="45">
        <v>10</v>
      </c>
      <c r="C365" s="46" t="s">
        <v>1315</v>
      </c>
      <c r="D365" s="47">
        <v>0</v>
      </c>
      <c r="E365" s="47">
        <v>169740</v>
      </c>
      <c r="F365" s="47">
        <f t="shared" si="10"/>
        <v>169740</v>
      </c>
      <c r="G365" s="47">
        <v>0</v>
      </c>
      <c r="H365" s="47">
        <v>29040</v>
      </c>
      <c r="I365" s="47">
        <f t="shared" si="11"/>
        <v>198780</v>
      </c>
      <c r="J365" s="55"/>
      <c r="K365" s="47">
        <v>0</v>
      </c>
      <c r="L365" s="47">
        <v>198780</v>
      </c>
      <c r="M365" s="47">
        <v>0</v>
      </c>
      <c r="N365" s="47">
        <v>29040</v>
      </c>
    </row>
    <row r="366" hidden="1" spans="1:14">
      <c r="A366" s="45">
        <v>2307040325</v>
      </c>
      <c r="B366" s="45">
        <v>10</v>
      </c>
      <c r="C366" s="46" t="s">
        <v>1316</v>
      </c>
      <c r="D366" s="47">
        <v>0</v>
      </c>
      <c r="E366" s="47">
        <v>155963</v>
      </c>
      <c r="F366" s="47">
        <f t="shared" si="10"/>
        <v>155963</v>
      </c>
      <c r="G366" s="47">
        <v>0</v>
      </c>
      <c r="H366" s="47">
        <v>22320</v>
      </c>
      <c r="I366" s="47">
        <f t="shared" si="11"/>
        <v>178283</v>
      </c>
      <c r="J366" s="55"/>
      <c r="K366" s="47">
        <v>0</v>
      </c>
      <c r="L366" s="47">
        <v>178283</v>
      </c>
      <c r="M366" s="47">
        <v>0</v>
      </c>
      <c r="N366" s="47">
        <v>22320</v>
      </c>
    </row>
    <row r="367" hidden="1" spans="1:14">
      <c r="A367" s="45">
        <v>2307040326</v>
      </c>
      <c r="B367" s="45">
        <v>10</v>
      </c>
      <c r="C367" s="46" t="s">
        <v>1317</v>
      </c>
      <c r="D367" s="47">
        <v>0</v>
      </c>
      <c r="E367" s="47">
        <v>164120</v>
      </c>
      <c r="F367" s="47">
        <f t="shared" si="10"/>
        <v>164120</v>
      </c>
      <c r="G367" s="47">
        <v>0</v>
      </c>
      <c r="H367" s="47">
        <v>16560</v>
      </c>
      <c r="I367" s="47">
        <f t="shared" si="11"/>
        <v>180680</v>
      </c>
      <c r="J367" s="55"/>
      <c r="K367" s="47">
        <v>0</v>
      </c>
      <c r="L367" s="47">
        <v>180680</v>
      </c>
      <c r="M367" s="47">
        <v>0</v>
      </c>
      <c r="N367" s="47">
        <v>16560</v>
      </c>
    </row>
    <row r="368" hidden="1" spans="1:14">
      <c r="A368" s="51">
        <v>23070404</v>
      </c>
      <c r="B368" s="51">
        <v>8</v>
      </c>
      <c r="C368" s="52" t="s">
        <v>1318</v>
      </c>
      <c r="D368" s="53">
        <v>0</v>
      </c>
      <c r="E368" s="53">
        <v>580639</v>
      </c>
      <c r="F368" s="53">
        <f t="shared" si="10"/>
        <v>580639</v>
      </c>
      <c r="G368" s="53">
        <v>0</v>
      </c>
      <c r="H368" s="53">
        <v>95430</v>
      </c>
      <c r="I368" s="53">
        <f t="shared" si="11"/>
        <v>676069</v>
      </c>
      <c r="J368" s="56"/>
      <c r="K368" s="53">
        <v>0</v>
      </c>
      <c r="L368" s="53">
        <v>676069</v>
      </c>
      <c r="M368" s="53">
        <v>0</v>
      </c>
      <c r="N368" s="53">
        <v>95430</v>
      </c>
    </row>
    <row r="369" hidden="1" spans="1:14">
      <c r="A369" s="45">
        <v>2307040401</v>
      </c>
      <c r="B369" s="45">
        <v>10</v>
      </c>
      <c r="C369" s="46" t="s">
        <v>1319</v>
      </c>
      <c r="D369" s="47">
        <v>0</v>
      </c>
      <c r="E369" s="47">
        <v>86527</v>
      </c>
      <c r="F369" s="47">
        <f t="shared" si="10"/>
        <v>86527</v>
      </c>
      <c r="G369" s="47">
        <v>0</v>
      </c>
      <c r="H369" s="47">
        <v>14400</v>
      </c>
      <c r="I369" s="47">
        <f t="shared" si="11"/>
        <v>100927</v>
      </c>
      <c r="J369" s="55"/>
      <c r="K369" s="47">
        <v>0</v>
      </c>
      <c r="L369" s="47">
        <v>100927</v>
      </c>
      <c r="M369" s="47">
        <v>0</v>
      </c>
      <c r="N369" s="47">
        <v>14400</v>
      </c>
    </row>
    <row r="370" hidden="1" spans="1:14">
      <c r="A370" s="45">
        <v>2307040402</v>
      </c>
      <c r="B370" s="45">
        <v>10</v>
      </c>
      <c r="C370" s="46" t="s">
        <v>1320</v>
      </c>
      <c r="D370" s="47">
        <v>0</v>
      </c>
      <c r="E370" s="47">
        <v>89550</v>
      </c>
      <c r="F370" s="47">
        <f t="shared" si="10"/>
        <v>89550</v>
      </c>
      <c r="G370" s="47">
        <v>0</v>
      </c>
      <c r="H370" s="47">
        <v>16400</v>
      </c>
      <c r="I370" s="47">
        <f t="shared" si="11"/>
        <v>105950</v>
      </c>
      <c r="J370" s="55"/>
      <c r="K370" s="47">
        <v>0</v>
      </c>
      <c r="L370" s="47">
        <v>105950</v>
      </c>
      <c r="M370" s="47">
        <v>0</v>
      </c>
      <c r="N370" s="47">
        <v>16400</v>
      </c>
    </row>
    <row r="371" hidden="1" spans="1:14">
      <c r="A371" s="45">
        <v>2307040403</v>
      </c>
      <c r="B371" s="45">
        <v>10</v>
      </c>
      <c r="C371" s="46" t="s">
        <v>1321</v>
      </c>
      <c r="D371" s="47">
        <v>0</v>
      </c>
      <c r="E371" s="47">
        <v>149856</v>
      </c>
      <c r="F371" s="47">
        <f t="shared" si="10"/>
        <v>149856</v>
      </c>
      <c r="G371" s="47">
        <v>0</v>
      </c>
      <c r="H371" s="47">
        <v>22800</v>
      </c>
      <c r="I371" s="47">
        <f t="shared" si="11"/>
        <v>172656</v>
      </c>
      <c r="J371" s="55"/>
      <c r="K371" s="47">
        <v>0</v>
      </c>
      <c r="L371" s="47">
        <v>172656</v>
      </c>
      <c r="M371" s="47">
        <v>0</v>
      </c>
      <c r="N371" s="47">
        <v>22800</v>
      </c>
    </row>
    <row r="372" hidden="1" spans="1:14">
      <c r="A372" s="45">
        <v>2307040404</v>
      </c>
      <c r="B372" s="45">
        <v>10</v>
      </c>
      <c r="C372" s="46" t="s">
        <v>1322</v>
      </c>
      <c r="D372" s="47">
        <v>0</v>
      </c>
      <c r="E372" s="47">
        <v>78650</v>
      </c>
      <c r="F372" s="47">
        <f t="shared" si="10"/>
        <v>78650</v>
      </c>
      <c r="G372" s="47">
        <v>0</v>
      </c>
      <c r="H372" s="47">
        <v>13900</v>
      </c>
      <c r="I372" s="47">
        <f t="shared" si="11"/>
        <v>92550</v>
      </c>
      <c r="J372" s="55"/>
      <c r="K372" s="47">
        <v>0</v>
      </c>
      <c r="L372" s="47">
        <v>92550</v>
      </c>
      <c r="M372" s="47">
        <v>0</v>
      </c>
      <c r="N372" s="47">
        <v>13900</v>
      </c>
    </row>
    <row r="373" hidden="1" spans="1:14">
      <c r="A373" s="45">
        <v>2307040405</v>
      </c>
      <c r="B373" s="45">
        <v>10</v>
      </c>
      <c r="C373" s="46" t="s">
        <v>1323</v>
      </c>
      <c r="D373" s="47">
        <v>0</v>
      </c>
      <c r="E373" s="47">
        <v>108016</v>
      </c>
      <c r="F373" s="47">
        <f t="shared" si="10"/>
        <v>108016</v>
      </c>
      <c r="G373" s="47">
        <v>0</v>
      </c>
      <c r="H373" s="47">
        <v>14200</v>
      </c>
      <c r="I373" s="47">
        <f t="shared" si="11"/>
        <v>122216</v>
      </c>
      <c r="J373" s="55"/>
      <c r="K373" s="47">
        <v>0</v>
      </c>
      <c r="L373" s="47">
        <v>122216</v>
      </c>
      <c r="M373" s="47">
        <v>0</v>
      </c>
      <c r="N373" s="47">
        <v>14200</v>
      </c>
    </row>
    <row r="374" hidden="1" spans="1:14">
      <c r="A374" s="45">
        <v>2307040406</v>
      </c>
      <c r="B374" s="45">
        <v>10</v>
      </c>
      <c r="C374" s="46" t="s">
        <v>1324</v>
      </c>
      <c r="D374" s="47">
        <v>0</v>
      </c>
      <c r="E374" s="47">
        <v>68040</v>
      </c>
      <c r="F374" s="47">
        <f t="shared" si="10"/>
        <v>68040</v>
      </c>
      <c r="G374" s="47">
        <v>0</v>
      </c>
      <c r="H374" s="47">
        <v>13730</v>
      </c>
      <c r="I374" s="47">
        <f t="shared" si="11"/>
        <v>81770</v>
      </c>
      <c r="J374" s="55"/>
      <c r="K374" s="47">
        <v>0</v>
      </c>
      <c r="L374" s="47">
        <v>81770</v>
      </c>
      <c r="M374" s="47">
        <v>0</v>
      </c>
      <c r="N374" s="47">
        <v>13730</v>
      </c>
    </row>
    <row r="375" hidden="1" spans="1:14">
      <c r="A375" s="51">
        <v>23070405</v>
      </c>
      <c r="B375" s="51">
        <v>8</v>
      </c>
      <c r="C375" s="52" t="s">
        <v>1325</v>
      </c>
      <c r="D375" s="53">
        <v>0</v>
      </c>
      <c r="E375" s="53">
        <v>2565260.96</v>
      </c>
      <c r="F375" s="53">
        <f t="shared" si="10"/>
        <v>2565260.96</v>
      </c>
      <c r="G375" s="53">
        <v>0</v>
      </c>
      <c r="H375" s="53">
        <v>398252.73</v>
      </c>
      <c r="I375" s="53">
        <f t="shared" si="11"/>
        <v>2963513.69</v>
      </c>
      <c r="J375" s="56"/>
      <c r="K375" s="53">
        <v>0</v>
      </c>
      <c r="L375" s="53">
        <v>2963513.69</v>
      </c>
      <c r="M375" s="53">
        <v>0</v>
      </c>
      <c r="N375" s="53">
        <v>398252.73</v>
      </c>
    </row>
    <row r="376" hidden="1" spans="1:14">
      <c r="A376" s="45">
        <v>2307040501</v>
      </c>
      <c r="B376" s="45">
        <v>10</v>
      </c>
      <c r="C376" s="46" t="s">
        <v>1326</v>
      </c>
      <c r="D376" s="47">
        <v>0</v>
      </c>
      <c r="E376" s="47">
        <v>765392.1</v>
      </c>
      <c r="F376" s="47">
        <f t="shared" si="10"/>
        <v>765392.1</v>
      </c>
      <c r="G376" s="47">
        <v>0</v>
      </c>
      <c r="H376" s="47">
        <v>29698</v>
      </c>
      <c r="I376" s="47">
        <f t="shared" si="11"/>
        <v>795090.1</v>
      </c>
      <c r="J376" s="55"/>
      <c r="K376" s="47">
        <v>0</v>
      </c>
      <c r="L376" s="47">
        <v>795090.1</v>
      </c>
      <c r="M376" s="47">
        <v>0</v>
      </c>
      <c r="N376" s="47">
        <v>29698</v>
      </c>
    </row>
    <row r="377" hidden="1" spans="1:14">
      <c r="A377" s="45">
        <v>2307040502</v>
      </c>
      <c r="B377" s="45">
        <v>10</v>
      </c>
      <c r="C377" s="46" t="s">
        <v>1327</v>
      </c>
      <c r="D377" s="47">
        <v>0</v>
      </c>
      <c r="E377" s="47">
        <v>219974.28</v>
      </c>
      <c r="F377" s="47">
        <f t="shared" si="10"/>
        <v>219974.28</v>
      </c>
      <c r="G377" s="47">
        <v>0</v>
      </c>
      <c r="H377" s="47">
        <v>20947.2</v>
      </c>
      <c r="I377" s="47">
        <f t="shared" si="11"/>
        <v>240921.48</v>
      </c>
      <c r="J377" s="55"/>
      <c r="K377" s="47">
        <v>0</v>
      </c>
      <c r="L377" s="47">
        <v>240921.48</v>
      </c>
      <c r="M377" s="47">
        <v>0</v>
      </c>
      <c r="N377" s="47">
        <v>20947.2</v>
      </c>
    </row>
    <row r="378" hidden="1" spans="1:14">
      <c r="A378" s="45">
        <v>2307040503</v>
      </c>
      <c r="B378" s="45">
        <v>10</v>
      </c>
      <c r="C378" s="46" t="s">
        <v>1328</v>
      </c>
      <c r="D378" s="47">
        <v>0</v>
      </c>
      <c r="E378" s="47">
        <v>195794</v>
      </c>
      <c r="F378" s="47">
        <f t="shared" si="10"/>
        <v>195794</v>
      </c>
      <c r="G378" s="47">
        <v>0</v>
      </c>
      <c r="H378" s="47">
        <v>21077</v>
      </c>
      <c r="I378" s="47">
        <f t="shared" si="11"/>
        <v>216871</v>
      </c>
      <c r="J378" s="55"/>
      <c r="K378" s="47">
        <v>0</v>
      </c>
      <c r="L378" s="47">
        <v>216871</v>
      </c>
      <c r="M378" s="47">
        <v>0</v>
      </c>
      <c r="N378" s="47">
        <v>21077</v>
      </c>
    </row>
    <row r="379" hidden="1" spans="1:14">
      <c r="A379" s="45">
        <v>2307040504</v>
      </c>
      <c r="B379" s="45">
        <v>10</v>
      </c>
      <c r="C379" s="46" t="s">
        <v>1329</v>
      </c>
      <c r="D379" s="47">
        <v>0</v>
      </c>
      <c r="E379" s="47">
        <v>179790</v>
      </c>
      <c r="F379" s="47">
        <f t="shared" si="10"/>
        <v>179790</v>
      </c>
      <c r="G379" s="47">
        <v>0</v>
      </c>
      <c r="H379" s="47">
        <v>23880</v>
      </c>
      <c r="I379" s="47">
        <f t="shared" si="11"/>
        <v>203670</v>
      </c>
      <c r="J379" s="55"/>
      <c r="K379" s="47">
        <v>0</v>
      </c>
      <c r="L379" s="47">
        <v>203670</v>
      </c>
      <c r="M379" s="47">
        <v>0</v>
      </c>
      <c r="N379" s="47">
        <v>23880</v>
      </c>
    </row>
    <row r="380" hidden="1" spans="1:14">
      <c r="A380" s="45">
        <v>2307040505</v>
      </c>
      <c r="B380" s="45">
        <v>10</v>
      </c>
      <c r="C380" s="46" t="s">
        <v>1330</v>
      </c>
      <c r="D380" s="47">
        <v>0</v>
      </c>
      <c r="E380" s="47">
        <v>182244.75</v>
      </c>
      <c r="F380" s="47">
        <f t="shared" si="10"/>
        <v>182244.75</v>
      </c>
      <c r="G380" s="47">
        <v>0</v>
      </c>
      <c r="H380" s="47">
        <v>7192.02</v>
      </c>
      <c r="I380" s="47">
        <f t="shared" si="11"/>
        <v>189436.77</v>
      </c>
      <c r="J380" s="55"/>
      <c r="K380" s="47">
        <v>0</v>
      </c>
      <c r="L380" s="47">
        <v>189436.77</v>
      </c>
      <c r="M380" s="47">
        <v>0</v>
      </c>
      <c r="N380" s="47">
        <v>7192.02</v>
      </c>
    </row>
    <row r="381" hidden="1" spans="1:14">
      <c r="A381" s="45">
        <v>2307040506</v>
      </c>
      <c r="B381" s="45">
        <v>10</v>
      </c>
      <c r="C381" s="46" t="s">
        <v>1331</v>
      </c>
      <c r="D381" s="47">
        <v>0</v>
      </c>
      <c r="E381" s="47">
        <v>0</v>
      </c>
      <c r="F381" s="47">
        <f t="shared" si="10"/>
        <v>0</v>
      </c>
      <c r="G381" s="47">
        <v>0</v>
      </c>
      <c r="H381" s="47">
        <v>0</v>
      </c>
      <c r="I381" s="47">
        <f t="shared" si="11"/>
        <v>0</v>
      </c>
      <c r="J381" s="55"/>
      <c r="K381" s="47">
        <v>0</v>
      </c>
      <c r="L381" s="47">
        <v>0</v>
      </c>
      <c r="M381" s="47">
        <v>0</v>
      </c>
      <c r="N381" s="47">
        <v>0</v>
      </c>
    </row>
    <row r="382" hidden="1" spans="1:14">
      <c r="A382" s="45">
        <v>2307040507</v>
      </c>
      <c r="B382" s="45">
        <v>10</v>
      </c>
      <c r="C382" s="46" t="s">
        <v>1332</v>
      </c>
      <c r="D382" s="47">
        <v>0</v>
      </c>
      <c r="E382" s="47">
        <v>79916.13</v>
      </c>
      <c r="F382" s="47">
        <f t="shared" si="10"/>
        <v>79916.13</v>
      </c>
      <c r="G382" s="47">
        <v>0</v>
      </c>
      <c r="H382" s="47">
        <v>0</v>
      </c>
      <c r="I382" s="47">
        <f t="shared" si="11"/>
        <v>79916.13</v>
      </c>
      <c r="J382" s="55"/>
      <c r="K382" s="47">
        <v>0</v>
      </c>
      <c r="L382" s="47">
        <v>79916.13</v>
      </c>
      <c r="M382" s="47">
        <v>0</v>
      </c>
      <c r="N382" s="47">
        <v>0</v>
      </c>
    </row>
    <row r="383" hidden="1" spans="1:14">
      <c r="A383" s="45">
        <v>2307040508</v>
      </c>
      <c r="B383" s="45">
        <v>10</v>
      </c>
      <c r="C383" s="46" t="s">
        <v>1333</v>
      </c>
      <c r="D383" s="47">
        <v>0</v>
      </c>
      <c r="E383" s="47">
        <v>942149.7</v>
      </c>
      <c r="F383" s="47">
        <f t="shared" si="10"/>
        <v>942149.7</v>
      </c>
      <c r="G383" s="47">
        <v>0</v>
      </c>
      <c r="H383" s="47">
        <v>295458.51</v>
      </c>
      <c r="I383" s="47">
        <f t="shared" si="11"/>
        <v>1237608.21</v>
      </c>
      <c r="J383" s="55"/>
      <c r="K383" s="47">
        <v>0</v>
      </c>
      <c r="L383" s="47">
        <v>1237608.21</v>
      </c>
      <c r="M383" s="47">
        <v>0</v>
      </c>
      <c r="N383" s="47">
        <v>295458.51</v>
      </c>
    </row>
    <row r="384" hidden="1" spans="1:14">
      <c r="A384" s="51">
        <v>23070406</v>
      </c>
      <c r="B384" s="51">
        <v>8</v>
      </c>
      <c r="C384" s="52" t="s">
        <v>1334</v>
      </c>
      <c r="D384" s="53">
        <v>0</v>
      </c>
      <c r="E384" s="53">
        <v>517704.1</v>
      </c>
      <c r="F384" s="53">
        <f t="shared" si="10"/>
        <v>517704.1</v>
      </c>
      <c r="G384" s="53">
        <v>433213.68</v>
      </c>
      <c r="H384" s="53">
        <v>324351</v>
      </c>
      <c r="I384" s="53">
        <f t="shared" si="11"/>
        <v>408841.42</v>
      </c>
      <c r="J384" s="56"/>
      <c r="K384" s="53">
        <v>0</v>
      </c>
      <c r="L384" s="53">
        <v>408841.42</v>
      </c>
      <c r="M384" s="53">
        <v>433213.68</v>
      </c>
      <c r="N384" s="53">
        <v>324351</v>
      </c>
    </row>
    <row r="385" hidden="1" spans="1:14">
      <c r="A385" s="45">
        <v>2307040601</v>
      </c>
      <c r="B385" s="45">
        <v>10</v>
      </c>
      <c r="C385" s="46" t="s">
        <v>1335</v>
      </c>
      <c r="D385" s="47">
        <v>0</v>
      </c>
      <c r="E385" s="47">
        <v>0</v>
      </c>
      <c r="F385" s="47">
        <f t="shared" si="10"/>
        <v>0</v>
      </c>
      <c r="G385" s="47">
        <v>0</v>
      </c>
      <c r="H385" s="47">
        <v>0</v>
      </c>
      <c r="I385" s="47">
        <f t="shared" si="11"/>
        <v>0</v>
      </c>
      <c r="J385" s="55"/>
      <c r="K385" s="47">
        <v>0</v>
      </c>
      <c r="L385" s="47">
        <v>0</v>
      </c>
      <c r="M385" s="47">
        <v>0</v>
      </c>
      <c r="N385" s="47">
        <v>0</v>
      </c>
    </row>
    <row r="386" hidden="1" spans="1:14">
      <c r="A386" s="45">
        <v>2307040602</v>
      </c>
      <c r="B386" s="45">
        <v>10</v>
      </c>
      <c r="C386" s="46" t="s">
        <v>1336</v>
      </c>
      <c r="D386" s="47">
        <v>0</v>
      </c>
      <c r="E386" s="47">
        <v>19675</v>
      </c>
      <c r="F386" s="47">
        <f t="shared" si="10"/>
        <v>19675</v>
      </c>
      <c r="G386" s="47">
        <v>0</v>
      </c>
      <c r="H386" s="47">
        <v>0</v>
      </c>
      <c r="I386" s="47">
        <f t="shared" si="11"/>
        <v>19675</v>
      </c>
      <c r="J386" s="55"/>
      <c r="K386" s="47">
        <v>0</v>
      </c>
      <c r="L386" s="47">
        <v>19675</v>
      </c>
      <c r="M386" s="47">
        <v>0</v>
      </c>
      <c r="N386" s="47">
        <v>0</v>
      </c>
    </row>
    <row r="387" hidden="1" spans="1:14">
      <c r="A387" s="45">
        <v>2307040603</v>
      </c>
      <c r="B387" s="45">
        <v>10</v>
      </c>
      <c r="C387" s="46" t="s">
        <v>1337</v>
      </c>
      <c r="D387" s="47">
        <v>0</v>
      </c>
      <c r="E387" s="47">
        <v>0</v>
      </c>
      <c r="F387" s="47">
        <f t="shared" si="10"/>
        <v>0</v>
      </c>
      <c r="G387" s="47">
        <v>0</v>
      </c>
      <c r="H387" s="47">
        <v>0</v>
      </c>
      <c r="I387" s="47">
        <f t="shared" si="11"/>
        <v>0</v>
      </c>
      <c r="J387" s="55"/>
      <c r="K387" s="47">
        <v>0</v>
      </c>
      <c r="L387" s="47">
        <v>0</v>
      </c>
      <c r="M387" s="47">
        <v>0</v>
      </c>
      <c r="N387" s="47">
        <v>0</v>
      </c>
    </row>
    <row r="388" hidden="1" spans="1:14">
      <c r="A388" s="45">
        <v>2307040604</v>
      </c>
      <c r="B388" s="45">
        <v>10</v>
      </c>
      <c r="C388" s="46" t="s">
        <v>1338</v>
      </c>
      <c r="D388" s="47">
        <v>0</v>
      </c>
      <c r="E388" s="47">
        <v>3907</v>
      </c>
      <c r="F388" s="47">
        <f t="shared" ref="F388:F433" si="12">E388-D388</f>
        <v>3907</v>
      </c>
      <c r="G388" s="47">
        <v>0</v>
      </c>
      <c r="H388" s="47">
        <v>0</v>
      </c>
      <c r="I388" s="47">
        <f t="shared" ref="I388:I433" si="13">F388+H388-G388</f>
        <v>3907</v>
      </c>
      <c r="J388" s="55"/>
      <c r="K388" s="47">
        <v>0</v>
      </c>
      <c r="L388" s="47">
        <v>3907</v>
      </c>
      <c r="M388" s="47">
        <v>0</v>
      </c>
      <c r="N388" s="47">
        <v>0</v>
      </c>
    </row>
    <row r="389" hidden="1" spans="1:14">
      <c r="A389" s="45">
        <v>2307040605</v>
      </c>
      <c r="B389" s="45">
        <v>10</v>
      </c>
      <c r="C389" s="46" t="s">
        <v>1339</v>
      </c>
      <c r="D389" s="47">
        <v>0</v>
      </c>
      <c r="E389" s="47">
        <v>317378</v>
      </c>
      <c r="F389" s="47">
        <f t="shared" si="12"/>
        <v>317378</v>
      </c>
      <c r="G389" s="47">
        <v>0</v>
      </c>
      <c r="H389" s="47">
        <v>48620</v>
      </c>
      <c r="I389" s="47">
        <f t="shared" si="13"/>
        <v>365998</v>
      </c>
      <c r="J389" s="55"/>
      <c r="K389" s="47">
        <v>0</v>
      </c>
      <c r="L389" s="47">
        <v>365998</v>
      </c>
      <c r="M389" s="47">
        <v>0</v>
      </c>
      <c r="N389" s="47">
        <v>48620</v>
      </c>
    </row>
    <row r="390" hidden="1" spans="1:14">
      <c r="A390" s="45">
        <v>2307040606</v>
      </c>
      <c r="B390" s="45">
        <v>10</v>
      </c>
      <c r="C390" s="46" t="s">
        <v>1340</v>
      </c>
      <c r="D390" s="47">
        <v>0</v>
      </c>
      <c r="E390" s="47">
        <v>0</v>
      </c>
      <c r="F390" s="47">
        <f t="shared" si="12"/>
        <v>0</v>
      </c>
      <c r="G390" s="47">
        <v>0</v>
      </c>
      <c r="H390" s="47">
        <v>0</v>
      </c>
      <c r="I390" s="47">
        <f t="shared" si="13"/>
        <v>0</v>
      </c>
      <c r="J390" s="55"/>
      <c r="K390" s="47">
        <v>0</v>
      </c>
      <c r="L390" s="47">
        <v>0</v>
      </c>
      <c r="M390" s="47">
        <v>0</v>
      </c>
      <c r="N390" s="47">
        <v>0</v>
      </c>
    </row>
    <row r="391" hidden="1" spans="1:14">
      <c r="A391" s="45">
        <v>2307040607</v>
      </c>
      <c r="B391" s="45">
        <v>10</v>
      </c>
      <c r="C391" s="46" t="s">
        <v>1341</v>
      </c>
      <c r="D391" s="47">
        <v>0</v>
      </c>
      <c r="E391" s="47">
        <v>0</v>
      </c>
      <c r="F391" s="47">
        <f t="shared" si="12"/>
        <v>0</v>
      </c>
      <c r="G391" s="47">
        <v>0</v>
      </c>
      <c r="H391" s="47">
        <v>0</v>
      </c>
      <c r="I391" s="47">
        <f t="shared" si="13"/>
        <v>0</v>
      </c>
      <c r="J391" s="55"/>
      <c r="K391" s="47">
        <v>0</v>
      </c>
      <c r="L391" s="47">
        <v>0</v>
      </c>
      <c r="M391" s="47">
        <v>0</v>
      </c>
      <c r="N391" s="47">
        <v>0</v>
      </c>
    </row>
    <row r="392" hidden="1" spans="1:14">
      <c r="A392" s="45">
        <v>2307040608</v>
      </c>
      <c r="B392" s="45">
        <v>10</v>
      </c>
      <c r="C392" s="46" t="s">
        <v>1342</v>
      </c>
      <c r="D392" s="47">
        <v>0</v>
      </c>
      <c r="E392" s="47">
        <v>243052</v>
      </c>
      <c r="F392" s="47">
        <f t="shared" si="12"/>
        <v>243052</v>
      </c>
      <c r="G392" s="47">
        <v>0</v>
      </c>
      <c r="H392" s="47">
        <v>15194</v>
      </c>
      <c r="I392" s="47">
        <f t="shared" si="13"/>
        <v>258246</v>
      </c>
      <c r="J392" s="55"/>
      <c r="K392" s="47">
        <v>0</v>
      </c>
      <c r="L392" s="47">
        <v>258246</v>
      </c>
      <c r="M392" s="47">
        <v>0</v>
      </c>
      <c r="N392" s="47">
        <v>15194</v>
      </c>
    </row>
    <row r="393" hidden="1" spans="1:14">
      <c r="A393" s="45">
        <v>2307040609</v>
      </c>
      <c r="B393" s="45">
        <v>10</v>
      </c>
      <c r="C393" s="46" t="s">
        <v>1343</v>
      </c>
      <c r="D393" s="47">
        <v>0</v>
      </c>
      <c r="E393" s="47">
        <v>92397</v>
      </c>
      <c r="F393" s="47">
        <f t="shared" si="12"/>
        <v>92397</v>
      </c>
      <c r="G393" s="47">
        <v>0</v>
      </c>
      <c r="H393" s="47">
        <v>0</v>
      </c>
      <c r="I393" s="47">
        <f t="shared" si="13"/>
        <v>92397</v>
      </c>
      <c r="J393" s="55"/>
      <c r="K393" s="47">
        <v>0</v>
      </c>
      <c r="L393" s="47">
        <v>92397</v>
      </c>
      <c r="M393" s="47">
        <v>0</v>
      </c>
      <c r="N393" s="47">
        <v>0</v>
      </c>
    </row>
    <row r="394" hidden="1" spans="1:14">
      <c r="A394" s="45">
        <v>2307040610</v>
      </c>
      <c r="B394" s="45">
        <v>10</v>
      </c>
      <c r="C394" s="46" t="s">
        <v>1344</v>
      </c>
      <c r="D394" s="47">
        <v>0</v>
      </c>
      <c r="E394" s="47">
        <v>125946</v>
      </c>
      <c r="F394" s="47">
        <f t="shared" si="12"/>
        <v>125946</v>
      </c>
      <c r="G394" s="47">
        <v>0</v>
      </c>
      <c r="H394" s="47">
        <v>20639</v>
      </c>
      <c r="I394" s="47">
        <f t="shared" si="13"/>
        <v>146585</v>
      </c>
      <c r="J394" s="55"/>
      <c r="K394" s="47">
        <v>0</v>
      </c>
      <c r="L394" s="47">
        <v>146585</v>
      </c>
      <c r="M394" s="47">
        <v>0</v>
      </c>
      <c r="N394" s="47">
        <v>20639</v>
      </c>
    </row>
    <row r="395" hidden="1" spans="1:14">
      <c r="A395" s="45">
        <v>2307040611</v>
      </c>
      <c r="B395" s="45">
        <v>10</v>
      </c>
      <c r="C395" s="46" t="s">
        <v>1345</v>
      </c>
      <c r="D395" s="47">
        <v>0</v>
      </c>
      <c r="E395" s="47">
        <v>127585</v>
      </c>
      <c r="F395" s="47">
        <f t="shared" si="12"/>
        <v>127585</v>
      </c>
      <c r="G395" s="47">
        <v>0</v>
      </c>
      <c r="H395" s="47">
        <v>9835</v>
      </c>
      <c r="I395" s="47">
        <f t="shared" si="13"/>
        <v>137420</v>
      </c>
      <c r="J395" s="55"/>
      <c r="K395" s="47">
        <v>0</v>
      </c>
      <c r="L395" s="47">
        <v>137420</v>
      </c>
      <c r="M395" s="47">
        <v>0</v>
      </c>
      <c r="N395" s="47">
        <v>9835</v>
      </c>
    </row>
    <row r="396" hidden="1" spans="1:14">
      <c r="A396" s="45">
        <v>2307040612</v>
      </c>
      <c r="B396" s="45">
        <v>10</v>
      </c>
      <c r="C396" s="46" t="s">
        <v>1346</v>
      </c>
      <c r="D396" s="47">
        <v>0</v>
      </c>
      <c r="E396" s="47">
        <v>147003</v>
      </c>
      <c r="F396" s="47">
        <f t="shared" si="12"/>
        <v>147003</v>
      </c>
      <c r="G396" s="47">
        <v>0</v>
      </c>
      <c r="H396" s="47">
        <v>15580</v>
      </c>
      <c r="I396" s="47">
        <f t="shared" si="13"/>
        <v>162583</v>
      </c>
      <c r="J396" s="55"/>
      <c r="K396" s="47">
        <v>0</v>
      </c>
      <c r="L396" s="47">
        <v>162583</v>
      </c>
      <c r="M396" s="47">
        <v>0</v>
      </c>
      <c r="N396" s="47">
        <v>15580</v>
      </c>
    </row>
    <row r="397" hidden="1" spans="1:14">
      <c r="A397" s="45">
        <v>2307040613</v>
      </c>
      <c r="B397" s="45">
        <v>10</v>
      </c>
      <c r="C397" s="46" t="s">
        <v>1347</v>
      </c>
      <c r="D397" s="47">
        <v>0</v>
      </c>
      <c r="E397" s="47">
        <v>129251</v>
      </c>
      <c r="F397" s="47">
        <f t="shared" si="12"/>
        <v>129251</v>
      </c>
      <c r="G397" s="47">
        <v>0</v>
      </c>
      <c r="H397" s="47">
        <v>0</v>
      </c>
      <c r="I397" s="47">
        <f t="shared" si="13"/>
        <v>129251</v>
      </c>
      <c r="J397" s="55"/>
      <c r="K397" s="47">
        <v>0</v>
      </c>
      <c r="L397" s="47">
        <v>129251</v>
      </c>
      <c r="M397" s="47">
        <v>0</v>
      </c>
      <c r="N397" s="47">
        <v>0</v>
      </c>
    </row>
    <row r="398" hidden="1" spans="1:14">
      <c r="A398" s="45">
        <v>2307040614</v>
      </c>
      <c r="B398" s="45">
        <v>10</v>
      </c>
      <c r="C398" s="46" t="s">
        <v>1348</v>
      </c>
      <c r="D398" s="47">
        <v>0</v>
      </c>
      <c r="E398" s="47">
        <v>67113</v>
      </c>
      <c r="F398" s="47">
        <f t="shared" si="12"/>
        <v>67113</v>
      </c>
      <c r="G398" s="47">
        <v>0</v>
      </c>
      <c r="H398" s="47">
        <v>6514</v>
      </c>
      <c r="I398" s="47">
        <f t="shared" si="13"/>
        <v>73627</v>
      </c>
      <c r="J398" s="55"/>
      <c r="K398" s="47">
        <v>0</v>
      </c>
      <c r="L398" s="47">
        <v>73627</v>
      </c>
      <c r="M398" s="47">
        <v>0</v>
      </c>
      <c r="N398" s="47">
        <v>6514</v>
      </c>
    </row>
    <row r="399" hidden="1" spans="1:14">
      <c r="A399" s="45">
        <v>2307040615</v>
      </c>
      <c r="B399" s="45">
        <v>10</v>
      </c>
      <c r="C399" s="46" t="s">
        <v>1349</v>
      </c>
      <c r="D399" s="47">
        <v>0</v>
      </c>
      <c r="E399" s="47">
        <v>78789</v>
      </c>
      <c r="F399" s="47">
        <f t="shared" si="12"/>
        <v>78789</v>
      </c>
      <c r="G399" s="47">
        <v>0</v>
      </c>
      <c r="H399" s="47">
        <v>0</v>
      </c>
      <c r="I399" s="47">
        <f t="shared" si="13"/>
        <v>78789</v>
      </c>
      <c r="J399" s="55"/>
      <c r="K399" s="47">
        <v>0</v>
      </c>
      <c r="L399" s="47">
        <v>78789</v>
      </c>
      <c r="M399" s="47">
        <v>0</v>
      </c>
      <c r="N399" s="47">
        <v>0</v>
      </c>
    </row>
    <row r="400" hidden="1" spans="1:14">
      <c r="A400" s="45">
        <v>2307040616</v>
      </c>
      <c r="B400" s="45">
        <v>10</v>
      </c>
      <c r="C400" s="46" t="s">
        <v>1350</v>
      </c>
      <c r="D400" s="47">
        <v>0</v>
      </c>
      <c r="E400" s="47">
        <v>0</v>
      </c>
      <c r="F400" s="47">
        <f t="shared" si="12"/>
        <v>0</v>
      </c>
      <c r="G400" s="47">
        <v>0</v>
      </c>
      <c r="H400" s="47">
        <v>0</v>
      </c>
      <c r="I400" s="47">
        <f t="shared" si="13"/>
        <v>0</v>
      </c>
      <c r="J400" s="55"/>
      <c r="K400" s="47">
        <v>0</v>
      </c>
      <c r="L400" s="47">
        <v>0</v>
      </c>
      <c r="M400" s="47">
        <v>0</v>
      </c>
      <c r="N400" s="47">
        <v>0</v>
      </c>
    </row>
    <row r="401" hidden="1" spans="1:14">
      <c r="A401" s="45">
        <v>2307040617</v>
      </c>
      <c r="B401" s="45">
        <v>10</v>
      </c>
      <c r="C401" s="46" t="s">
        <v>1351</v>
      </c>
      <c r="D401" s="47">
        <v>0</v>
      </c>
      <c r="E401" s="47">
        <v>104311</v>
      </c>
      <c r="F401" s="47">
        <f t="shared" si="12"/>
        <v>104311</v>
      </c>
      <c r="G401" s="47">
        <v>0</v>
      </c>
      <c r="H401" s="47">
        <v>13158</v>
      </c>
      <c r="I401" s="47">
        <f t="shared" si="13"/>
        <v>117469</v>
      </c>
      <c r="J401" s="55"/>
      <c r="K401" s="47">
        <v>0</v>
      </c>
      <c r="L401" s="47">
        <v>117469</v>
      </c>
      <c r="M401" s="47">
        <v>0</v>
      </c>
      <c r="N401" s="47">
        <v>13158</v>
      </c>
    </row>
    <row r="402" hidden="1" spans="1:14">
      <c r="A402" s="45">
        <v>2307040618</v>
      </c>
      <c r="B402" s="45">
        <v>10</v>
      </c>
      <c r="C402" s="46" t="s">
        <v>1352</v>
      </c>
      <c r="D402" s="47">
        <v>0</v>
      </c>
      <c r="E402" s="47">
        <v>112849.91</v>
      </c>
      <c r="F402" s="47">
        <f t="shared" si="12"/>
        <v>112849.91</v>
      </c>
      <c r="G402" s="47">
        <v>0</v>
      </c>
      <c r="H402" s="47">
        <v>0</v>
      </c>
      <c r="I402" s="47">
        <f t="shared" si="13"/>
        <v>112849.91</v>
      </c>
      <c r="J402" s="55"/>
      <c r="K402" s="47">
        <v>0</v>
      </c>
      <c r="L402" s="47">
        <v>112849.91</v>
      </c>
      <c r="M402" s="47">
        <v>0</v>
      </c>
      <c r="N402" s="47">
        <v>0</v>
      </c>
    </row>
    <row r="403" hidden="1" spans="1:14">
      <c r="A403" s="45">
        <v>2307040619</v>
      </c>
      <c r="B403" s="45">
        <v>10</v>
      </c>
      <c r="C403" s="46" t="s">
        <v>1353</v>
      </c>
      <c r="D403" s="47">
        <v>0</v>
      </c>
      <c r="E403" s="47">
        <v>246604</v>
      </c>
      <c r="F403" s="47">
        <f t="shared" si="12"/>
        <v>246604</v>
      </c>
      <c r="G403" s="47">
        <v>0</v>
      </c>
      <c r="H403" s="47">
        <v>75673</v>
      </c>
      <c r="I403" s="47">
        <f t="shared" si="13"/>
        <v>322277</v>
      </c>
      <c r="J403" s="55"/>
      <c r="K403" s="47">
        <v>0</v>
      </c>
      <c r="L403" s="47">
        <v>322277</v>
      </c>
      <c r="M403" s="47">
        <v>0</v>
      </c>
      <c r="N403" s="47">
        <v>75673</v>
      </c>
    </row>
    <row r="404" hidden="1" spans="1:14">
      <c r="A404" s="45">
        <v>2307040620</v>
      </c>
      <c r="B404" s="45">
        <v>10</v>
      </c>
      <c r="C404" s="46" t="s">
        <v>1354</v>
      </c>
      <c r="D404" s="47">
        <v>0</v>
      </c>
      <c r="E404" s="47">
        <v>176887</v>
      </c>
      <c r="F404" s="47">
        <f t="shared" si="12"/>
        <v>176887</v>
      </c>
      <c r="G404" s="47">
        <v>0</v>
      </c>
      <c r="H404" s="47">
        <v>17773</v>
      </c>
      <c r="I404" s="47">
        <f t="shared" si="13"/>
        <v>194660</v>
      </c>
      <c r="J404" s="55"/>
      <c r="K404" s="47">
        <v>0</v>
      </c>
      <c r="L404" s="47">
        <v>194660</v>
      </c>
      <c r="M404" s="47">
        <v>0</v>
      </c>
      <c r="N404" s="47">
        <v>17773</v>
      </c>
    </row>
    <row r="405" hidden="1" spans="1:14">
      <c r="A405" s="45">
        <v>2307040621</v>
      </c>
      <c r="B405" s="45">
        <v>10</v>
      </c>
      <c r="C405" s="46" t="s">
        <v>1355</v>
      </c>
      <c r="D405" s="47">
        <v>0</v>
      </c>
      <c r="E405" s="47">
        <v>155428</v>
      </c>
      <c r="F405" s="47">
        <f t="shared" si="12"/>
        <v>155428</v>
      </c>
      <c r="G405" s="47">
        <v>0</v>
      </c>
      <c r="H405" s="47">
        <v>11667</v>
      </c>
      <c r="I405" s="47">
        <f t="shared" si="13"/>
        <v>167095</v>
      </c>
      <c r="J405" s="55"/>
      <c r="K405" s="47">
        <v>0</v>
      </c>
      <c r="L405" s="47">
        <v>167095</v>
      </c>
      <c r="M405" s="47">
        <v>0</v>
      </c>
      <c r="N405" s="47">
        <v>11667</v>
      </c>
    </row>
    <row r="406" hidden="1" spans="1:14">
      <c r="A406" s="45">
        <v>2307040622</v>
      </c>
      <c r="B406" s="45">
        <v>10</v>
      </c>
      <c r="C406" s="46" t="s">
        <v>1356</v>
      </c>
      <c r="D406" s="47">
        <v>0</v>
      </c>
      <c r="E406" s="47">
        <v>100803</v>
      </c>
      <c r="F406" s="47">
        <f t="shared" si="12"/>
        <v>100803</v>
      </c>
      <c r="G406" s="47">
        <v>0</v>
      </c>
      <c r="H406" s="47">
        <v>7129</v>
      </c>
      <c r="I406" s="47">
        <f t="shared" si="13"/>
        <v>107932</v>
      </c>
      <c r="J406" s="55"/>
      <c r="K406" s="47">
        <v>0</v>
      </c>
      <c r="L406" s="47">
        <v>107932</v>
      </c>
      <c r="M406" s="47">
        <v>0</v>
      </c>
      <c r="N406" s="47">
        <v>7129</v>
      </c>
    </row>
    <row r="407" hidden="1" spans="1:14">
      <c r="A407" s="45">
        <v>2307040623</v>
      </c>
      <c r="B407" s="45">
        <v>10</v>
      </c>
      <c r="C407" s="46" t="s">
        <v>1357</v>
      </c>
      <c r="D407" s="47">
        <v>0</v>
      </c>
      <c r="E407" s="47">
        <v>151104</v>
      </c>
      <c r="F407" s="47">
        <f t="shared" si="12"/>
        <v>151104</v>
      </c>
      <c r="G407" s="47">
        <v>0</v>
      </c>
      <c r="H407" s="47">
        <v>17629</v>
      </c>
      <c r="I407" s="47">
        <f t="shared" si="13"/>
        <v>168733</v>
      </c>
      <c r="J407" s="55"/>
      <c r="K407" s="47">
        <v>0</v>
      </c>
      <c r="L407" s="47">
        <v>168733</v>
      </c>
      <c r="M407" s="47">
        <v>0</v>
      </c>
      <c r="N407" s="47">
        <v>17629</v>
      </c>
    </row>
    <row r="408" hidden="1" spans="1:14">
      <c r="A408" s="45">
        <v>2307040624</v>
      </c>
      <c r="B408" s="45">
        <v>10</v>
      </c>
      <c r="C408" s="46" t="s">
        <v>1358</v>
      </c>
      <c r="D408" s="47">
        <v>0</v>
      </c>
      <c r="E408" s="47">
        <v>34998</v>
      </c>
      <c r="F408" s="47">
        <f t="shared" si="12"/>
        <v>34998</v>
      </c>
      <c r="G408" s="47">
        <v>0</v>
      </c>
      <c r="H408" s="47">
        <v>17802</v>
      </c>
      <c r="I408" s="47">
        <f t="shared" si="13"/>
        <v>52800</v>
      </c>
      <c r="J408" s="55"/>
      <c r="K408" s="47">
        <v>0</v>
      </c>
      <c r="L408" s="47">
        <v>52800</v>
      </c>
      <c r="M408" s="47">
        <v>0</v>
      </c>
      <c r="N408" s="47">
        <v>17802</v>
      </c>
    </row>
    <row r="409" hidden="1" spans="1:14">
      <c r="A409" s="45">
        <v>2307040625</v>
      </c>
      <c r="B409" s="45">
        <v>10</v>
      </c>
      <c r="C409" s="46" t="s">
        <v>1359</v>
      </c>
      <c r="D409" s="47">
        <v>0</v>
      </c>
      <c r="E409" s="47">
        <v>21888</v>
      </c>
      <c r="F409" s="47">
        <f t="shared" si="12"/>
        <v>21888</v>
      </c>
      <c r="G409" s="47">
        <v>0</v>
      </c>
      <c r="H409" s="47">
        <v>0</v>
      </c>
      <c r="I409" s="47">
        <f t="shared" si="13"/>
        <v>21888</v>
      </c>
      <c r="J409" s="55"/>
      <c r="K409" s="47">
        <v>0</v>
      </c>
      <c r="L409" s="47">
        <v>21888</v>
      </c>
      <c r="M409" s="47">
        <v>0</v>
      </c>
      <c r="N409" s="47">
        <v>0</v>
      </c>
    </row>
    <row r="410" hidden="1" spans="1:14">
      <c r="A410" s="45">
        <v>2307040626</v>
      </c>
      <c r="B410" s="45">
        <v>10</v>
      </c>
      <c r="C410" s="46" t="s">
        <v>1360</v>
      </c>
      <c r="D410" s="47">
        <v>0</v>
      </c>
      <c r="E410" s="47">
        <v>75941</v>
      </c>
      <c r="F410" s="47">
        <f t="shared" si="12"/>
        <v>75941</v>
      </c>
      <c r="G410" s="47">
        <v>0</v>
      </c>
      <c r="H410" s="47">
        <v>11210</v>
      </c>
      <c r="I410" s="47">
        <f t="shared" si="13"/>
        <v>87151</v>
      </c>
      <c r="J410" s="55"/>
      <c r="K410" s="47">
        <v>0</v>
      </c>
      <c r="L410" s="47">
        <v>87151</v>
      </c>
      <c r="M410" s="47">
        <v>0</v>
      </c>
      <c r="N410" s="47">
        <v>11210</v>
      </c>
    </row>
    <row r="411" hidden="1" spans="1:14">
      <c r="A411" s="45">
        <v>2307040627</v>
      </c>
      <c r="B411" s="45">
        <v>10</v>
      </c>
      <c r="C411" s="46" t="s">
        <v>1361</v>
      </c>
      <c r="D411" s="47">
        <v>0</v>
      </c>
      <c r="E411" s="47">
        <v>54184</v>
      </c>
      <c r="F411" s="47">
        <f t="shared" si="12"/>
        <v>54184</v>
      </c>
      <c r="G411" s="47">
        <v>0</v>
      </c>
      <c r="H411" s="47">
        <v>9781</v>
      </c>
      <c r="I411" s="47">
        <f t="shared" si="13"/>
        <v>63965</v>
      </c>
      <c r="J411" s="55"/>
      <c r="K411" s="47">
        <v>0</v>
      </c>
      <c r="L411" s="47">
        <v>63965</v>
      </c>
      <c r="M411" s="47">
        <v>0</v>
      </c>
      <c r="N411" s="47">
        <v>9781</v>
      </c>
    </row>
    <row r="412" hidden="1" spans="1:14">
      <c r="A412" s="45">
        <v>2307040628</v>
      </c>
      <c r="B412" s="45">
        <v>10</v>
      </c>
      <c r="C412" s="46" t="s">
        <v>1362</v>
      </c>
      <c r="D412" s="47">
        <v>0</v>
      </c>
      <c r="E412" s="47">
        <v>156332</v>
      </c>
      <c r="F412" s="47">
        <f t="shared" si="12"/>
        <v>156332</v>
      </c>
      <c r="G412" s="47">
        <v>0</v>
      </c>
      <c r="H412" s="47">
        <v>3974</v>
      </c>
      <c r="I412" s="47">
        <f t="shared" si="13"/>
        <v>160306</v>
      </c>
      <c r="J412" s="55"/>
      <c r="K412" s="47">
        <v>0</v>
      </c>
      <c r="L412" s="47">
        <v>160306</v>
      </c>
      <c r="M412" s="47">
        <v>0</v>
      </c>
      <c r="N412" s="47">
        <v>3974</v>
      </c>
    </row>
    <row r="413" hidden="1" spans="1:14">
      <c r="A413" s="45">
        <v>2307040629</v>
      </c>
      <c r="B413" s="45">
        <v>10</v>
      </c>
      <c r="C413" s="46" t="s">
        <v>1363</v>
      </c>
      <c r="D413" s="47">
        <v>0</v>
      </c>
      <c r="E413" s="47">
        <v>100363</v>
      </c>
      <c r="F413" s="47">
        <f t="shared" si="12"/>
        <v>100363</v>
      </c>
      <c r="G413" s="47">
        <v>0</v>
      </c>
      <c r="H413" s="47">
        <v>5863</v>
      </c>
      <c r="I413" s="47">
        <f t="shared" si="13"/>
        <v>106226</v>
      </c>
      <c r="J413" s="55"/>
      <c r="K413" s="47">
        <v>0</v>
      </c>
      <c r="L413" s="47">
        <v>106226</v>
      </c>
      <c r="M413" s="47">
        <v>0</v>
      </c>
      <c r="N413" s="47">
        <v>5863</v>
      </c>
    </row>
    <row r="414" hidden="1" spans="1:14">
      <c r="A414" s="45">
        <v>2307040630</v>
      </c>
      <c r="B414" s="45">
        <v>10</v>
      </c>
      <c r="C414" s="46" t="s">
        <v>1364</v>
      </c>
      <c r="D414" s="47">
        <v>0</v>
      </c>
      <c r="E414" s="47">
        <v>19120</v>
      </c>
      <c r="F414" s="47">
        <f t="shared" si="12"/>
        <v>19120</v>
      </c>
      <c r="G414" s="47">
        <v>0</v>
      </c>
      <c r="H414" s="47">
        <v>3444</v>
      </c>
      <c r="I414" s="47">
        <f t="shared" si="13"/>
        <v>22564</v>
      </c>
      <c r="J414" s="55"/>
      <c r="K414" s="47">
        <v>0</v>
      </c>
      <c r="L414" s="47">
        <v>22564</v>
      </c>
      <c r="M414" s="47">
        <v>0</v>
      </c>
      <c r="N414" s="47">
        <v>3444</v>
      </c>
    </row>
    <row r="415" hidden="1" spans="1:14">
      <c r="A415" s="45">
        <v>2307040631</v>
      </c>
      <c r="B415" s="45">
        <v>10</v>
      </c>
      <c r="C415" s="46" t="s">
        <v>1365</v>
      </c>
      <c r="D415" s="47">
        <v>0</v>
      </c>
      <c r="E415" s="47">
        <v>164695</v>
      </c>
      <c r="F415" s="47">
        <f t="shared" si="12"/>
        <v>164695</v>
      </c>
      <c r="G415" s="47">
        <v>0</v>
      </c>
      <c r="H415" s="47">
        <v>9896</v>
      </c>
      <c r="I415" s="47">
        <f t="shared" si="13"/>
        <v>174591</v>
      </c>
      <c r="J415" s="55"/>
      <c r="K415" s="47">
        <v>0</v>
      </c>
      <c r="L415" s="47">
        <v>174591</v>
      </c>
      <c r="M415" s="47">
        <v>0</v>
      </c>
      <c r="N415" s="47">
        <v>9896</v>
      </c>
    </row>
    <row r="416" hidden="1" spans="1:14">
      <c r="A416" s="45">
        <v>2307040632</v>
      </c>
      <c r="B416" s="45">
        <v>10</v>
      </c>
      <c r="C416" s="46" t="s">
        <v>1366</v>
      </c>
      <c r="D416" s="47">
        <v>0</v>
      </c>
      <c r="E416" s="47">
        <v>5195</v>
      </c>
      <c r="F416" s="47">
        <f t="shared" si="12"/>
        <v>5195</v>
      </c>
      <c r="G416" s="47">
        <v>0</v>
      </c>
      <c r="H416" s="47">
        <v>2970</v>
      </c>
      <c r="I416" s="47">
        <f t="shared" si="13"/>
        <v>8165</v>
      </c>
      <c r="J416" s="55"/>
      <c r="K416" s="47">
        <v>0</v>
      </c>
      <c r="L416" s="47">
        <v>8165</v>
      </c>
      <c r="M416" s="47">
        <v>0</v>
      </c>
      <c r="N416" s="47">
        <v>2970</v>
      </c>
    </row>
    <row r="417" hidden="1" spans="1:14">
      <c r="A417" s="45">
        <v>2307040633</v>
      </c>
      <c r="B417" s="45">
        <v>10</v>
      </c>
      <c r="C417" s="46" t="s">
        <v>1367</v>
      </c>
      <c r="D417" s="47">
        <v>0</v>
      </c>
      <c r="E417" s="47">
        <v>243953</v>
      </c>
      <c r="F417" s="47">
        <f t="shared" si="12"/>
        <v>243953</v>
      </c>
      <c r="G417" s="47">
        <v>0</v>
      </c>
      <c r="H417" s="47">
        <v>0</v>
      </c>
      <c r="I417" s="47">
        <f t="shared" si="13"/>
        <v>243953</v>
      </c>
      <c r="J417" s="55"/>
      <c r="K417" s="47">
        <v>0</v>
      </c>
      <c r="L417" s="47">
        <v>243953</v>
      </c>
      <c r="M417" s="47">
        <v>0</v>
      </c>
      <c r="N417" s="47">
        <v>0</v>
      </c>
    </row>
    <row r="418" hidden="1" spans="1:14">
      <c r="A418" s="45">
        <v>2307040634</v>
      </c>
      <c r="B418" s="45">
        <v>10</v>
      </c>
      <c r="C418" s="46" t="s">
        <v>1368</v>
      </c>
      <c r="D418" s="47">
        <v>0</v>
      </c>
      <c r="E418" s="47">
        <v>229322</v>
      </c>
      <c r="F418" s="47">
        <f t="shared" si="12"/>
        <v>229322</v>
      </c>
      <c r="G418" s="47">
        <v>0</v>
      </c>
      <c r="H418" s="47">
        <v>0</v>
      </c>
      <c r="I418" s="47">
        <f t="shared" si="13"/>
        <v>229322</v>
      </c>
      <c r="J418" s="55"/>
      <c r="K418" s="47">
        <v>0</v>
      </c>
      <c r="L418" s="47">
        <v>229322</v>
      </c>
      <c r="M418" s="47">
        <v>0</v>
      </c>
      <c r="N418" s="47">
        <v>0</v>
      </c>
    </row>
    <row r="419" hidden="1" spans="1:14">
      <c r="A419" s="45">
        <v>2307040635</v>
      </c>
      <c r="B419" s="45">
        <v>10</v>
      </c>
      <c r="C419" s="46" t="s">
        <v>1369</v>
      </c>
      <c r="D419" s="47">
        <v>3294586.1</v>
      </c>
      <c r="E419" s="47">
        <v>0</v>
      </c>
      <c r="F419" s="47">
        <f t="shared" si="12"/>
        <v>-3294586.1</v>
      </c>
      <c r="G419" s="47">
        <v>433213.68</v>
      </c>
      <c r="H419" s="47">
        <v>0</v>
      </c>
      <c r="I419" s="47">
        <f t="shared" si="13"/>
        <v>-3727799.78</v>
      </c>
      <c r="J419" s="55"/>
      <c r="K419" s="47">
        <v>3727799.78</v>
      </c>
      <c r="L419" s="47">
        <v>0</v>
      </c>
      <c r="M419" s="47">
        <v>433213.68</v>
      </c>
      <c r="N419" s="47">
        <v>0</v>
      </c>
    </row>
    <row r="420" hidden="1" spans="1:14">
      <c r="A420" s="45">
        <v>2307040636</v>
      </c>
      <c r="B420" s="45">
        <v>10</v>
      </c>
      <c r="C420" s="46" t="s">
        <v>1370</v>
      </c>
      <c r="D420" s="47">
        <v>0</v>
      </c>
      <c r="E420" s="47">
        <v>306216.29</v>
      </c>
      <c r="F420" s="47">
        <f t="shared" si="12"/>
        <v>306216.29</v>
      </c>
      <c r="G420" s="47">
        <v>0</v>
      </c>
      <c r="H420" s="47">
        <v>0</v>
      </c>
      <c r="I420" s="47">
        <f t="shared" si="13"/>
        <v>306216.29</v>
      </c>
      <c r="J420" s="55"/>
      <c r="K420" s="47">
        <v>0</v>
      </c>
      <c r="L420" s="47">
        <v>306216.29</v>
      </c>
      <c r="M420" s="47">
        <v>0</v>
      </c>
      <c r="N420" s="47">
        <v>0</v>
      </c>
    </row>
    <row r="421" hidden="1" spans="1:14">
      <c r="A421" s="48">
        <v>230705</v>
      </c>
      <c r="B421" s="48">
        <v>6</v>
      </c>
      <c r="C421" s="49" t="s">
        <v>1371</v>
      </c>
      <c r="D421" s="50">
        <v>66427.92</v>
      </c>
      <c r="E421" s="50">
        <v>0</v>
      </c>
      <c r="F421" s="50">
        <f t="shared" si="12"/>
        <v>-66427.92</v>
      </c>
      <c r="G421" s="50">
        <v>0</v>
      </c>
      <c r="H421" s="50">
        <v>0</v>
      </c>
      <c r="I421" s="50">
        <f t="shared" si="13"/>
        <v>-66427.92</v>
      </c>
      <c r="J421" s="55"/>
      <c r="K421" s="47">
        <v>66427.92</v>
      </c>
      <c r="L421" s="47">
        <v>0</v>
      </c>
      <c r="M421" s="47">
        <v>0</v>
      </c>
      <c r="N421" s="47">
        <v>0</v>
      </c>
    </row>
    <row r="422" hidden="1" spans="1:14">
      <c r="A422" s="51">
        <v>23070501</v>
      </c>
      <c r="B422" s="51">
        <v>8</v>
      </c>
      <c r="C422" s="52" t="s">
        <v>1372</v>
      </c>
      <c r="D422" s="53">
        <v>0</v>
      </c>
      <c r="E422" s="53">
        <v>0</v>
      </c>
      <c r="F422" s="53">
        <f t="shared" si="12"/>
        <v>0</v>
      </c>
      <c r="G422" s="53">
        <v>0</v>
      </c>
      <c r="H422" s="53">
        <v>0</v>
      </c>
      <c r="I422" s="53">
        <f t="shared" si="13"/>
        <v>0</v>
      </c>
      <c r="J422" s="56"/>
      <c r="K422" s="53">
        <v>0</v>
      </c>
      <c r="L422" s="53">
        <v>0</v>
      </c>
      <c r="M422" s="53">
        <v>0</v>
      </c>
      <c r="N422" s="53">
        <v>0</v>
      </c>
    </row>
    <row r="423" hidden="1" spans="1:14">
      <c r="A423" s="51">
        <v>23070502</v>
      </c>
      <c r="B423" s="51">
        <v>8</v>
      </c>
      <c r="C423" s="52" t="s">
        <v>1373</v>
      </c>
      <c r="D423" s="53">
        <v>66427.92</v>
      </c>
      <c r="E423" s="53">
        <v>0</v>
      </c>
      <c r="F423" s="53">
        <f t="shared" si="12"/>
        <v>-66427.92</v>
      </c>
      <c r="G423" s="53">
        <v>0</v>
      </c>
      <c r="H423" s="53">
        <v>0</v>
      </c>
      <c r="I423" s="53">
        <f t="shared" si="13"/>
        <v>-66427.92</v>
      </c>
      <c r="J423" s="56"/>
      <c r="K423" s="53">
        <v>66427.92</v>
      </c>
      <c r="L423" s="53">
        <v>0</v>
      </c>
      <c r="M423" s="53">
        <v>0</v>
      </c>
      <c r="N423" s="53">
        <v>0</v>
      </c>
    </row>
    <row r="424" hidden="1" spans="1:14">
      <c r="A424" s="48">
        <v>230706</v>
      </c>
      <c r="B424" s="48">
        <v>6</v>
      </c>
      <c r="C424" s="49" t="s">
        <v>1374</v>
      </c>
      <c r="D424" s="50">
        <v>0</v>
      </c>
      <c r="E424" s="50">
        <v>0</v>
      </c>
      <c r="F424" s="50">
        <f t="shared" si="12"/>
        <v>0</v>
      </c>
      <c r="G424" s="50">
        <v>1508</v>
      </c>
      <c r="H424" s="50">
        <v>1508</v>
      </c>
      <c r="I424" s="50">
        <f t="shared" si="13"/>
        <v>0</v>
      </c>
      <c r="J424" s="55"/>
      <c r="K424" s="47">
        <v>0</v>
      </c>
      <c r="L424" s="47">
        <v>0</v>
      </c>
      <c r="M424" s="47">
        <v>1508</v>
      </c>
      <c r="N424" s="47">
        <v>1508</v>
      </c>
    </row>
    <row r="425" hidden="1" spans="1:14">
      <c r="A425" s="48">
        <v>230707</v>
      </c>
      <c r="B425" s="48">
        <v>6</v>
      </c>
      <c r="C425" s="49" t="s">
        <v>1375</v>
      </c>
      <c r="D425" s="50">
        <v>0</v>
      </c>
      <c r="E425" s="50">
        <v>3136635.91</v>
      </c>
      <c r="F425" s="50">
        <f t="shared" si="12"/>
        <v>3136635.91</v>
      </c>
      <c r="G425" s="50">
        <v>5230233.09</v>
      </c>
      <c r="H425" s="50">
        <v>2372979.9</v>
      </c>
      <c r="I425" s="50">
        <f t="shared" si="13"/>
        <v>279382.720000001</v>
      </c>
      <c r="J425" s="55"/>
      <c r="K425" s="47">
        <v>0</v>
      </c>
      <c r="L425" s="47">
        <v>279382.72</v>
      </c>
      <c r="M425" s="47">
        <v>5230233.09</v>
      </c>
      <c r="N425" s="47">
        <v>2372979.9</v>
      </c>
    </row>
    <row r="426" hidden="1" spans="1:14">
      <c r="A426" s="48">
        <v>230708</v>
      </c>
      <c r="B426" s="48">
        <v>6</v>
      </c>
      <c r="C426" s="49" t="s">
        <v>1376</v>
      </c>
      <c r="D426" s="50">
        <v>0</v>
      </c>
      <c r="E426" s="50">
        <v>54981.59</v>
      </c>
      <c r="F426" s="50">
        <f t="shared" si="12"/>
        <v>54981.59</v>
      </c>
      <c r="G426" s="50">
        <v>96606.31</v>
      </c>
      <c r="H426" s="50">
        <v>43687.24</v>
      </c>
      <c r="I426" s="50">
        <f t="shared" si="13"/>
        <v>2062.51999999999</v>
      </c>
      <c r="J426" s="55"/>
      <c r="K426" s="47">
        <v>0</v>
      </c>
      <c r="L426" s="47">
        <v>2062.52</v>
      </c>
      <c r="M426" s="47">
        <v>96606.31</v>
      </c>
      <c r="N426" s="47">
        <v>43687.24</v>
      </c>
    </row>
    <row r="427" hidden="1" spans="1:14">
      <c r="A427" s="48">
        <v>230709</v>
      </c>
      <c r="B427" s="48">
        <v>6</v>
      </c>
      <c r="C427" s="49" t="s">
        <v>1377</v>
      </c>
      <c r="D427" s="50">
        <v>0</v>
      </c>
      <c r="E427" s="50">
        <v>0</v>
      </c>
      <c r="F427" s="50">
        <f t="shared" si="12"/>
        <v>0</v>
      </c>
      <c r="G427" s="50">
        <v>0</v>
      </c>
      <c r="H427" s="50">
        <v>3259.83</v>
      </c>
      <c r="I427" s="50">
        <f t="shared" si="13"/>
        <v>3259.83</v>
      </c>
      <c r="J427" s="55"/>
      <c r="K427" s="47">
        <v>0</v>
      </c>
      <c r="L427" s="47">
        <v>3259.83</v>
      </c>
      <c r="M427" s="47">
        <v>0</v>
      </c>
      <c r="N427" s="47">
        <v>3259.83</v>
      </c>
    </row>
    <row r="428" hidden="1" spans="1:14">
      <c r="A428" s="48">
        <v>230710</v>
      </c>
      <c r="B428" s="48">
        <v>6</v>
      </c>
      <c r="C428" s="49" t="s">
        <v>1378</v>
      </c>
      <c r="D428" s="50">
        <v>0</v>
      </c>
      <c r="E428" s="50">
        <v>0</v>
      </c>
      <c r="F428" s="50">
        <f t="shared" si="12"/>
        <v>0</v>
      </c>
      <c r="G428" s="50">
        <v>43448.34</v>
      </c>
      <c r="H428" s="50">
        <v>34556.28</v>
      </c>
      <c r="I428" s="50">
        <f t="shared" si="13"/>
        <v>-8892.06</v>
      </c>
      <c r="J428" s="55"/>
      <c r="K428" s="47">
        <v>8892.06</v>
      </c>
      <c r="L428" s="47">
        <v>0</v>
      </c>
      <c r="M428" s="47">
        <v>43448.34</v>
      </c>
      <c r="N428" s="47">
        <v>34556.28</v>
      </c>
    </row>
    <row r="429" hidden="1" spans="1:14">
      <c r="A429" s="51">
        <v>23071001</v>
      </c>
      <c r="B429" s="51">
        <v>8</v>
      </c>
      <c r="C429" s="52" t="s">
        <v>1379</v>
      </c>
      <c r="D429" s="53">
        <v>0</v>
      </c>
      <c r="E429" s="53">
        <v>0</v>
      </c>
      <c r="F429" s="53">
        <f t="shared" si="12"/>
        <v>0</v>
      </c>
      <c r="G429" s="53">
        <v>20407.26</v>
      </c>
      <c r="H429" s="53">
        <v>23805.88</v>
      </c>
      <c r="I429" s="53">
        <f t="shared" si="13"/>
        <v>3398.62</v>
      </c>
      <c r="J429" s="56"/>
      <c r="K429" s="53">
        <v>0</v>
      </c>
      <c r="L429" s="53">
        <v>3398.62</v>
      </c>
      <c r="M429" s="53">
        <v>20407.26</v>
      </c>
      <c r="N429" s="53">
        <v>23805.88</v>
      </c>
    </row>
    <row r="430" hidden="1" spans="1:14">
      <c r="A430" s="51">
        <v>23071002</v>
      </c>
      <c r="B430" s="51">
        <v>8</v>
      </c>
      <c r="C430" s="52" t="s">
        <v>1380</v>
      </c>
      <c r="D430" s="53">
        <v>0</v>
      </c>
      <c r="E430" s="53">
        <v>0</v>
      </c>
      <c r="F430" s="53">
        <f t="shared" si="12"/>
        <v>0</v>
      </c>
      <c r="G430" s="53">
        <v>22452.2</v>
      </c>
      <c r="H430" s="53">
        <v>5465.62</v>
      </c>
      <c r="I430" s="53">
        <f t="shared" si="13"/>
        <v>-16986.58</v>
      </c>
      <c r="J430" s="56"/>
      <c r="K430" s="53">
        <v>16986.58</v>
      </c>
      <c r="L430" s="53">
        <v>0</v>
      </c>
      <c r="M430" s="53">
        <v>22452.2</v>
      </c>
      <c r="N430" s="53">
        <v>5465.62</v>
      </c>
    </row>
    <row r="431" hidden="1" spans="1:14">
      <c r="A431" s="51">
        <v>23071003</v>
      </c>
      <c r="B431" s="51">
        <v>8</v>
      </c>
      <c r="C431" s="52" t="s">
        <v>1381</v>
      </c>
      <c r="D431" s="53">
        <v>0</v>
      </c>
      <c r="E431" s="53">
        <v>0</v>
      </c>
      <c r="F431" s="53">
        <f t="shared" si="12"/>
        <v>0</v>
      </c>
      <c r="G431" s="53">
        <v>588.88</v>
      </c>
      <c r="H431" s="53">
        <v>5284.78</v>
      </c>
      <c r="I431" s="53">
        <f t="shared" si="13"/>
        <v>4695.9</v>
      </c>
      <c r="J431" s="56"/>
      <c r="K431" s="53">
        <v>0</v>
      </c>
      <c r="L431" s="53">
        <v>4695.9</v>
      </c>
      <c r="M431" s="53">
        <v>588.88</v>
      </c>
      <c r="N431" s="53">
        <v>5284.78</v>
      </c>
    </row>
    <row r="432" hidden="1" spans="1:14">
      <c r="A432" s="51">
        <v>23071004</v>
      </c>
      <c r="B432" s="51">
        <v>8</v>
      </c>
      <c r="C432" s="52" t="s">
        <v>1382</v>
      </c>
      <c r="D432" s="53">
        <v>0</v>
      </c>
      <c r="E432" s="53">
        <v>0</v>
      </c>
      <c r="F432" s="53">
        <f t="shared" si="12"/>
        <v>0</v>
      </c>
      <c r="G432" s="53">
        <v>0</v>
      </c>
      <c r="H432" s="53">
        <v>0</v>
      </c>
      <c r="I432" s="53">
        <f t="shared" si="13"/>
        <v>0</v>
      </c>
      <c r="J432" s="56"/>
      <c r="K432" s="53">
        <v>0</v>
      </c>
      <c r="L432" s="53">
        <v>0</v>
      </c>
      <c r="M432" s="53">
        <v>0</v>
      </c>
      <c r="N432" s="53">
        <v>0</v>
      </c>
    </row>
    <row r="433" hidden="1" spans="1:14">
      <c r="A433" s="48">
        <v>230799</v>
      </c>
      <c r="B433" s="48">
        <v>6</v>
      </c>
      <c r="C433" s="49" t="s">
        <v>1383</v>
      </c>
      <c r="D433" s="50">
        <v>0</v>
      </c>
      <c r="E433" s="50">
        <v>87970</v>
      </c>
      <c r="F433" s="50">
        <f t="shared" si="12"/>
        <v>87970</v>
      </c>
      <c r="G433" s="50">
        <v>573771.5</v>
      </c>
      <c r="H433" s="50">
        <v>502894.7</v>
      </c>
      <c r="I433" s="50">
        <f t="shared" si="13"/>
        <v>17093.2</v>
      </c>
      <c r="J433" s="55"/>
      <c r="K433" s="47">
        <v>0</v>
      </c>
      <c r="L433" s="47">
        <v>17093.2</v>
      </c>
      <c r="M433" s="47">
        <v>573771.5</v>
      </c>
      <c r="N433" s="47">
        <v>502894.7</v>
      </c>
    </row>
  </sheetData>
  <autoFilter ref="A2:N433">
    <filterColumn colId="0">
      <filters>
        <filter val="2307020301"/>
        <filter val="2307020701"/>
        <filter val="2307020302"/>
        <filter val="2307020702"/>
        <filter val="2307020303"/>
        <filter val="2307020703"/>
        <filter val="2307020304"/>
        <filter val="2307020704"/>
        <filter val="2307020305"/>
        <filter val="2307020705"/>
        <filter val="2307020306"/>
        <filter val="2307020706"/>
        <filter val="2307020307"/>
        <filter val="2307020707"/>
        <filter val="2307020308"/>
        <filter val="2307020708"/>
        <filter val="2307020309"/>
        <filter val="2307020709"/>
        <filter val="2307020340"/>
        <filter val="2307020740"/>
        <filter val="2307020341"/>
        <filter val="2307020741"/>
        <filter val="2307020342"/>
        <filter val="2307020742"/>
        <filter val="2307020343"/>
        <filter val="2307020743"/>
        <filter val="2307020344"/>
        <filter val="2307020744"/>
        <filter val="2307020345"/>
        <filter val="2307020745"/>
        <filter val="2307020746"/>
        <filter val="2307020747"/>
        <filter val="2307020748"/>
        <filter val="2307020749"/>
        <filter val="2307020330"/>
        <filter val="2307020730"/>
        <filter val="2307020331"/>
        <filter val="2307020731"/>
        <filter val="2307020332"/>
        <filter val="2307020732"/>
        <filter val="2307020333"/>
        <filter val="2307020733"/>
        <filter val="2307020334"/>
        <filter val="2307020734"/>
        <filter val="2307020335"/>
        <filter val="2307020735"/>
        <filter val="2307020336"/>
        <filter val="2307020736"/>
        <filter val="2307020337"/>
        <filter val="2307020737"/>
        <filter val="2307020338"/>
        <filter val="2307020738"/>
        <filter val="2307020339"/>
        <filter val="2307020739"/>
        <filter val="2307020320"/>
        <filter val="2307020720"/>
        <filter val="2307020321"/>
        <filter val="2307020721"/>
        <filter val="2307020322"/>
        <filter val="2307020722"/>
        <filter val="2307020323"/>
        <filter val="2307020723"/>
        <filter val="2307020324"/>
        <filter val="2307020724"/>
        <filter val="2307020325"/>
        <filter val="2307020725"/>
        <filter val="2307020326"/>
        <filter val="2307020726"/>
        <filter val="2307020327"/>
        <filter val="2307020727"/>
        <filter val="2307020328"/>
        <filter val="2307020728"/>
        <filter val="2307020329"/>
        <filter val="2307020729"/>
        <filter val="2307020310"/>
        <filter val="2307020710"/>
        <filter val="2307020311"/>
        <filter val="2307020711"/>
        <filter val="2307020312"/>
        <filter val="2307020712"/>
        <filter val="2307020313"/>
        <filter val="2307020713"/>
        <filter val="2307020314"/>
        <filter val="2307020714"/>
        <filter val="2307020315"/>
        <filter val="2307020715"/>
        <filter val="2307020316"/>
        <filter val="2307020716"/>
        <filter val="2307020317"/>
        <filter val="2307020717"/>
        <filter val="2307020318"/>
        <filter val="2307020718"/>
        <filter val="2307020319"/>
        <filter val="2307020719"/>
        <filter val="2307020750"/>
        <filter val="2307020751"/>
        <filter val="2307020752"/>
        <filter val="2307020801"/>
        <filter val="2307020802"/>
        <filter val="2307020803"/>
        <filter val="2307020804"/>
        <filter val="2307020805"/>
        <filter val="2307020806"/>
        <filter val="2307020807"/>
        <filter val="2307020808"/>
        <filter val="2307020809"/>
        <filter val="2307020820"/>
        <filter val="2307020821"/>
        <filter val="2307020822"/>
        <filter val="2307020823"/>
        <filter val="2307020824"/>
        <filter val="2307020825"/>
        <filter val="2307020826"/>
        <filter val="2307020827"/>
        <filter val="2307020828"/>
        <filter val="2307020829"/>
        <filter val="2307020810"/>
        <filter val="2307020811"/>
        <filter val="2307020812"/>
        <filter val="2307020813"/>
        <filter val="2307020814"/>
        <filter val="2307020815"/>
        <filter val="2307020816"/>
        <filter val="2307020817"/>
        <filter val="2307020818"/>
        <filter val="2307020819"/>
        <filter val="2307020101"/>
        <filter val="2307020501"/>
        <filter val="2307020102"/>
        <filter val="2307020502"/>
        <filter val="2307020103"/>
        <filter val="2307020503"/>
        <filter val="2307020104"/>
        <filter val="2307020504"/>
        <filter val="2307020105"/>
        <filter val="2307020505"/>
        <filter val="2307020106"/>
        <filter val="2307020506"/>
        <filter val="2307020107"/>
        <filter val="2307020507"/>
        <filter val="2307020108"/>
        <filter val="2307020508"/>
        <filter val="2307020109"/>
        <filter val="2307020509"/>
        <filter val="230702"/>
        <filter val="2307020140"/>
        <filter val="2307020141"/>
        <filter val="2307020142"/>
        <filter val="2307020143"/>
        <filter val="2307020144"/>
        <filter val="2307020145"/>
        <filter val="2307020146"/>
        <filter val="2307020147"/>
        <filter val="2307020148"/>
        <filter val="2307020149"/>
        <filter val="2307020130"/>
        <filter val="2307020131"/>
        <filter val="2307020132"/>
        <filter val="2307020133"/>
        <filter val="2307020134"/>
        <filter val="2307020135"/>
        <filter val="2307020136"/>
        <filter val="2307020137"/>
        <filter val="2307020138"/>
        <filter val="2307020139"/>
        <filter val="2307020120"/>
        <filter val="2307020520"/>
        <filter val="23070201"/>
        <filter val="2307020121"/>
        <filter val="23070202"/>
        <filter val="2307020122"/>
        <filter val="23070203"/>
        <filter val="2307020123"/>
        <filter val="23070204"/>
        <filter val="2307020124"/>
        <filter val="23070205"/>
        <filter val="2307020125"/>
        <filter val="23070206"/>
        <filter val="2307020126"/>
        <filter val="23070207"/>
        <filter val="2307020127"/>
        <filter val="23070208"/>
        <filter val="2307020128"/>
        <filter val="2307020129"/>
        <filter val="2307020110"/>
        <filter val="2307020510"/>
        <filter val="2307020111"/>
        <filter val="2307020511"/>
        <filter val="2307020112"/>
        <filter val="2307020512"/>
        <filter val="2307020113"/>
        <filter val="2307020513"/>
        <filter val="2307020114"/>
        <filter val="2307020514"/>
        <filter val="2307020115"/>
        <filter val="2307020515"/>
        <filter val="2307020116"/>
        <filter val="2307020516"/>
        <filter val="2307020117"/>
        <filter val="2307020517"/>
        <filter val="2307020118"/>
        <filter val="2307020518"/>
        <filter val="2307020119"/>
        <filter val="2307020519"/>
        <filter val="2307020180"/>
        <filter val="2307020181"/>
        <filter val="2307020182"/>
        <filter val="2307020183"/>
        <filter val="2307020184"/>
        <filter val="2307020185"/>
        <filter val="2307020186"/>
        <filter val="2307020187"/>
        <filter val="2307020188"/>
        <filter val="2307020189"/>
        <filter val="2307020170"/>
        <filter val="2307020171"/>
        <filter val="2307020172"/>
        <filter val="2307020173"/>
        <filter val="2307020174"/>
        <filter val="2307020175"/>
        <filter val="2307020176"/>
        <filter val="2307020177"/>
        <filter val="2307020178"/>
        <filter val="2307020179"/>
        <filter val="2307020160"/>
        <filter val="2307020161"/>
        <filter val="2307020162"/>
        <filter val="2307020163"/>
        <filter val="2307020164"/>
        <filter val="2307020165"/>
        <filter val="2307020166"/>
        <filter val="2307020167"/>
        <filter val="2307020168"/>
        <filter val="2307020169"/>
        <filter val="2307020150"/>
        <filter val="2307020151"/>
        <filter val="2307020152"/>
        <filter val="2307020153"/>
        <filter val="2307020154"/>
        <filter val="2307020155"/>
        <filter val="2307020156"/>
        <filter val="2307020157"/>
        <filter val="2307020158"/>
        <filter val="2307020159"/>
        <filter val="2307020190"/>
        <filter val="2307020191"/>
        <filter val="2307020192"/>
        <filter val="2307020193"/>
        <filter val="2307020194"/>
        <filter val="2307020195"/>
        <filter val="2307020196"/>
        <filter val="2307020197"/>
        <filter val="2307020198"/>
        <filter val="2307020199"/>
        <filter val="2307020201"/>
        <filter val="2307020601"/>
        <filter val="2307020202"/>
        <filter val="2307020602"/>
        <filter val="2307020203"/>
        <filter val="2307020603"/>
        <filter val="2307020204"/>
        <filter val="2307020604"/>
        <filter val="2307020205"/>
        <filter val="2307020605"/>
        <filter val="2307020206"/>
        <filter val="2307020606"/>
        <filter val="2307020207"/>
        <filter val="2307020607"/>
        <filter val="2307020208"/>
        <filter val="2307020608"/>
        <filter val="2307020209"/>
        <filter val="2307020609"/>
        <filter val="2307020240"/>
        <filter val="2307020241"/>
        <filter val="2307020242"/>
        <filter val="2307020243"/>
        <filter val="2307020244"/>
        <filter val="2307020230"/>
        <filter val="2307020630"/>
        <filter val="2307020231"/>
        <filter val="2307020631"/>
        <filter val="2307020232"/>
        <filter val="2307020632"/>
        <filter val="2307020233"/>
        <filter val="2307020633"/>
        <filter val="2307020234"/>
        <filter val="2307020634"/>
        <filter val="2307020235"/>
        <filter val="2307020236"/>
        <filter val="2307020237"/>
        <filter val="2307020238"/>
        <filter val="2307020239"/>
        <filter val="2307020220"/>
        <filter val="2307020620"/>
        <filter val="2307020221"/>
        <filter val="2307020621"/>
        <filter val="2307020222"/>
        <filter val="2307020622"/>
        <filter val="2307020223"/>
        <filter val="2307020623"/>
        <filter val="2307020224"/>
        <filter val="2307020624"/>
        <filter val="2307020225"/>
        <filter val="2307020625"/>
        <filter val="2307020226"/>
        <filter val="2307020626"/>
        <filter val="2307020227"/>
        <filter val="2307020627"/>
        <filter val="2307020228"/>
        <filter val="2307020628"/>
        <filter val="2307020229"/>
        <filter val="2307020629"/>
        <filter val="2307020210"/>
        <filter val="2307020610"/>
        <filter val="2307020211"/>
        <filter val="2307020611"/>
        <filter val="2307020212"/>
        <filter val="2307020612"/>
        <filter val="2307020213"/>
        <filter val="2307020613"/>
        <filter val="2307020214"/>
        <filter val="2307020614"/>
        <filter val="2307020215"/>
        <filter val="2307020615"/>
        <filter val="2307020216"/>
        <filter val="2307020616"/>
        <filter val="2307020217"/>
        <filter val="2307020617"/>
        <filter val="2307020218"/>
        <filter val="2307020618"/>
        <filter val="2307020219"/>
        <filter val="2307020619"/>
      </filters>
    </filterColumn>
  </autoFilter>
  <mergeCells count="7">
    <mergeCell ref="D1:E1"/>
    <mergeCell ref="G1:H1"/>
    <mergeCell ref="K1:L1"/>
    <mergeCell ref="M1:N1"/>
    <mergeCell ref="A1:A2"/>
    <mergeCell ref="B1:B2"/>
    <mergeCell ref="C1:C2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5"/>
  <sheetViews>
    <sheetView tabSelected="1" view="pageBreakPreview" zoomScaleNormal="130" zoomScaleSheetLayoutView="100" workbookViewId="0">
      <pane xSplit="5" ySplit="3" topLeftCell="F104" activePane="bottomRight" state="frozenSplit"/>
      <selection/>
      <selection pane="topRight"/>
      <selection pane="bottomLeft"/>
      <selection pane="bottomRight" activeCell="A1" sqref="A1:M114"/>
    </sheetView>
  </sheetViews>
  <sheetFormatPr defaultColWidth="8.75" defaultRowHeight="14.25"/>
  <cols>
    <col min="1" max="1" width="4.38333333333333" style="2" customWidth="1"/>
    <col min="2" max="2" width="20" style="2" hidden="1" customWidth="1"/>
    <col min="3" max="3" width="12.75" style="2" hidden="1" customWidth="1"/>
    <col min="4" max="4" width="59.7416666666667" style="3" customWidth="1"/>
    <col min="5" max="5" width="15.6416666666667" style="3" customWidth="1"/>
    <col min="6" max="6" width="26.325" style="4" hidden="1" customWidth="1"/>
    <col min="7" max="7" width="14.7833333333333" style="5" hidden="1" customWidth="1"/>
    <col min="8" max="8" width="19.825" style="6" customWidth="1"/>
    <col min="9" max="10" width="10.775" style="7" hidden="1" customWidth="1"/>
    <col min="11" max="11" width="8.11666666666667" style="4" hidden="1" customWidth="1"/>
    <col min="12" max="12" width="15.6416666666667" style="7" hidden="1" customWidth="1"/>
    <col min="13" max="13" width="41.4416666666667" style="3" customWidth="1"/>
    <col min="14" max="16384" width="8.75" style="2"/>
  </cols>
  <sheetData>
    <row r="1" ht="26.25" spans="1:13">
      <c r="A1" s="8" t="s">
        <v>1384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customFormat="1" ht="15" customHeight="1" spans="1:13">
      <c r="A2" s="8"/>
      <c r="B2" s="8"/>
      <c r="C2" s="8"/>
      <c r="D2" s="8"/>
      <c r="E2" s="8"/>
      <c r="F2" s="9"/>
      <c r="G2" s="10"/>
      <c r="H2" s="11"/>
      <c r="I2" s="23"/>
      <c r="J2" s="23"/>
      <c r="K2" s="9"/>
      <c r="L2" s="23"/>
      <c r="M2" s="24"/>
    </row>
    <row r="3" s="1" customFormat="1" ht="28.5" spans="1:13">
      <c r="A3" s="12" t="s">
        <v>0</v>
      </c>
      <c r="B3" s="12" t="s">
        <v>1</v>
      </c>
      <c r="C3" s="12" t="s">
        <v>2</v>
      </c>
      <c r="D3" s="12" t="s">
        <v>1385</v>
      </c>
      <c r="E3" s="12" t="s">
        <v>1386</v>
      </c>
      <c r="F3" s="13" t="s">
        <v>1387</v>
      </c>
      <c r="G3" s="14" t="s">
        <v>1388</v>
      </c>
      <c r="H3" s="15" t="s">
        <v>1389</v>
      </c>
      <c r="I3" s="25" t="s">
        <v>1390</v>
      </c>
      <c r="J3" s="25" t="s">
        <v>1391</v>
      </c>
      <c r="K3" s="13" t="s">
        <v>1392</v>
      </c>
      <c r="L3" s="25" t="s">
        <v>1393</v>
      </c>
      <c r="M3" s="12" t="s">
        <v>345</v>
      </c>
    </row>
    <row r="4" ht="24" customHeight="1" spans="1:13">
      <c r="A4" s="16">
        <v>1</v>
      </c>
      <c r="B4" s="17" t="s">
        <v>55</v>
      </c>
      <c r="C4" s="17">
        <v>13787169698</v>
      </c>
      <c r="D4" s="18" t="s">
        <v>1394</v>
      </c>
      <c r="E4" s="16">
        <v>98.14</v>
      </c>
      <c r="F4" s="19">
        <v>32.27</v>
      </c>
      <c r="G4" s="20">
        <v>3167</v>
      </c>
      <c r="H4" s="21">
        <f t="shared" ref="H4:H32" si="0">G4*12</f>
        <v>38004</v>
      </c>
      <c r="I4" s="26">
        <f>E4*5</f>
        <v>490.7</v>
      </c>
      <c r="J4" s="26">
        <f>E4*5</f>
        <v>490.7</v>
      </c>
      <c r="K4" s="19">
        <v>8800</v>
      </c>
      <c r="L4" s="26">
        <f t="shared" ref="L4:L67" si="1">G4*2+I4*2+J4*2</f>
        <v>8296.8</v>
      </c>
      <c r="M4" s="16" t="s">
        <v>1395</v>
      </c>
    </row>
    <row r="5" ht="24" customHeight="1" spans="1:13">
      <c r="A5" s="16">
        <v>2</v>
      </c>
      <c r="B5" s="17" t="s">
        <v>55</v>
      </c>
      <c r="C5" s="17">
        <v>13787169698</v>
      </c>
      <c r="D5" s="18" t="s">
        <v>1396</v>
      </c>
      <c r="E5" s="16">
        <v>73.32</v>
      </c>
      <c r="F5" s="19">
        <v>32.27</v>
      </c>
      <c r="G5" s="20">
        <v>2367</v>
      </c>
      <c r="H5" s="21">
        <f t="shared" si="0"/>
        <v>28404</v>
      </c>
      <c r="I5" s="26">
        <f t="shared" ref="I5:I13" si="2">E5*5</f>
        <v>366.6</v>
      </c>
      <c r="J5" s="26">
        <f t="shared" ref="J5:J36" si="3">E5*5</f>
        <v>366.6</v>
      </c>
      <c r="K5" s="19"/>
      <c r="L5" s="26">
        <f t="shared" si="1"/>
        <v>6200.4</v>
      </c>
      <c r="M5" s="16" t="s">
        <v>1397</v>
      </c>
    </row>
    <row r="6" ht="24" customHeight="1" spans="1:13">
      <c r="A6" s="16">
        <v>3</v>
      </c>
      <c r="B6" s="17" t="s">
        <v>58</v>
      </c>
      <c r="C6" s="17">
        <v>13207316989</v>
      </c>
      <c r="D6" s="18" t="s">
        <v>1398</v>
      </c>
      <c r="E6" s="16">
        <v>36.66</v>
      </c>
      <c r="F6" s="19">
        <v>32.27</v>
      </c>
      <c r="G6" s="20">
        <v>1184</v>
      </c>
      <c r="H6" s="21">
        <f t="shared" si="0"/>
        <v>14208</v>
      </c>
      <c r="I6" s="26">
        <f t="shared" si="2"/>
        <v>183.3</v>
      </c>
      <c r="J6" s="26">
        <f t="shared" si="3"/>
        <v>183.3</v>
      </c>
      <c r="K6" s="19">
        <v>3200</v>
      </c>
      <c r="L6" s="26">
        <f t="shared" si="1"/>
        <v>3101.2</v>
      </c>
      <c r="M6" s="16" t="s">
        <v>1395</v>
      </c>
    </row>
    <row r="7" ht="24" customHeight="1" spans="1:13">
      <c r="A7" s="16">
        <v>4</v>
      </c>
      <c r="B7" s="17" t="s">
        <v>467</v>
      </c>
      <c r="C7" s="17">
        <v>15084886842</v>
      </c>
      <c r="D7" s="18" t="s">
        <v>1399</v>
      </c>
      <c r="E7" s="16">
        <v>36.66</v>
      </c>
      <c r="F7" s="19">
        <v>32.27</v>
      </c>
      <c r="G7" s="20">
        <v>1184</v>
      </c>
      <c r="H7" s="21">
        <f t="shared" si="0"/>
        <v>14208</v>
      </c>
      <c r="I7" s="26">
        <f t="shared" si="2"/>
        <v>183.3</v>
      </c>
      <c r="J7" s="26">
        <f t="shared" si="3"/>
        <v>183.3</v>
      </c>
      <c r="K7" s="19">
        <v>3200</v>
      </c>
      <c r="L7" s="26">
        <f t="shared" si="1"/>
        <v>3101.2</v>
      </c>
      <c r="M7" s="16" t="s">
        <v>1395</v>
      </c>
    </row>
    <row r="8" ht="24" customHeight="1" spans="1:13">
      <c r="A8" s="16">
        <v>5</v>
      </c>
      <c r="B8" s="17" t="s">
        <v>59</v>
      </c>
      <c r="C8" s="17">
        <v>13975155618</v>
      </c>
      <c r="D8" s="18" t="s">
        <v>1400</v>
      </c>
      <c r="E8" s="16">
        <v>73.32</v>
      </c>
      <c r="F8" s="19">
        <v>32.27</v>
      </c>
      <c r="G8" s="20">
        <v>2367</v>
      </c>
      <c r="H8" s="21">
        <f t="shared" si="0"/>
        <v>28404</v>
      </c>
      <c r="I8" s="26">
        <f t="shared" si="2"/>
        <v>366.6</v>
      </c>
      <c r="J8" s="26">
        <f t="shared" si="3"/>
        <v>366.6</v>
      </c>
      <c r="K8" s="19">
        <v>4800</v>
      </c>
      <c r="L8" s="26">
        <f t="shared" si="1"/>
        <v>6200.4</v>
      </c>
      <c r="M8" s="16" t="s">
        <v>1395</v>
      </c>
    </row>
    <row r="9" ht="24" customHeight="1" spans="1:13">
      <c r="A9" s="16">
        <v>6</v>
      </c>
      <c r="B9" s="17" t="s">
        <v>740</v>
      </c>
      <c r="C9" s="17">
        <v>13975155618</v>
      </c>
      <c r="D9" s="18" t="s">
        <v>1401</v>
      </c>
      <c r="E9" s="16">
        <v>36.66</v>
      </c>
      <c r="F9" s="19">
        <v>32.27</v>
      </c>
      <c r="G9" s="20">
        <v>1184</v>
      </c>
      <c r="H9" s="21">
        <f t="shared" si="0"/>
        <v>14208</v>
      </c>
      <c r="I9" s="26">
        <f t="shared" si="2"/>
        <v>183.3</v>
      </c>
      <c r="J9" s="26">
        <f t="shared" si="3"/>
        <v>183.3</v>
      </c>
      <c r="K9" s="19"/>
      <c r="L9" s="26">
        <f t="shared" si="1"/>
        <v>3101.2</v>
      </c>
      <c r="M9" s="16"/>
    </row>
    <row r="10" ht="24" customHeight="1" spans="1:13">
      <c r="A10" s="16">
        <v>7</v>
      </c>
      <c r="B10" s="17" t="s">
        <v>61</v>
      </c>
      <c r="C10" s="17">
        <v>13907488001</v>
      </c>
      <c r="D10" s="18" t="s">
        <v>1402</v>
      </c>
      <c r="E10" s="16">
        <v>110</v>
      </c>
      <c r="F10" s="19">
        <v>32.27</v>
      </c>
      <c r="G10" s="20">
        <v>3550</v>
      </c>
      <c r="H10" s="21">
        <f t="shared" si="0"/>
        <v>42600</v>
      </c>
      <c r="I10" s="26">
        <f t="shared" si="2"/>
        <v>550</v>
      </c>
      <c r="J10" s="26">
        <f t="shared" si="3"/>
        <v>550</v>
      </c>
      <c r="K10" s="19">
        <v>4000</v>
      </c>
      <c r="L10" s="26">
        <f t="shared" si="1"/>
        <v>9300</v>
      </c>
      <c r="M10" s="16" t="s">
        <v>1395</v>
      </c>
    </row>
    <row r="11" ht="24" customHeight="1" spans="1:13">
      <c r="A11" s="16">
        <v>8</v>
      </c>
      <c r="B11" s="17" t="s">
        <v>61</v>
      </c>
      <c r="C11" s="17">
        <v>13907488001</v>
      </c>
      <c r="D11" s="18" t="s">
        <v>1403</v>
      </c>
      <c r="E11" s="16">
        <v>36.66</v>
      </c>
      <c r="F11" s="19">
        <v>32.27</v>
      </c>
      <c r="G11" s="20">
        <v>1184</v>
      </c>
      <c r="H11" s="21">
        <f t="shared" si="0"/>
        <v>14208</v>
      </c>
      <c r="I11" s="26">
        <f t="shared" si="2"/>
        <v>183.3</v>
      </c>
      <c r="J11" s="26">
        <f t="shared" si="3"/>
        <v>183.3</v>
      </c>
      <c r="K11" s="19"/>
      <c r="L11" s="26">
        <f t="shared" si="1"/>
        <v>3101.2</v>
      </c>
      <c r="M11" s="16"/>
    </row>
    <row r="12" ht="24" customHeight="1" spans="1:13">
      <c r="A12" s="16">
        <v>9</v>
      </c>
      <c r="B12" s="17" t="s">
        <v>61</v>
      </c>
      <c r="C12" s="17">
        <v>13907488001</v>
      </c>
      <c r="D12" s="18" t="s">
        <v>1404</v>
      </c>
      <c r="E12" s="16">
        <v>38.81</v>
      </c>
      <c r="F12" s="19">
        <v>32.27</v>
      </c>
      <c r="G12" s="20">
        <v>1253</v>
      </c>
      <c r="H12" s="21">
        <f t="shared" si="0"/>
        <v>15036</v>
      </c>
      <c r="I12" s="26">
        <f t="shared" si="2"/>
        <v>194.05</v>
      </c>
      <c r="J12" s="26">
        <f t="shared" si="3"/>
        <v>194.05</v>
      </c>
      <c r="K12" s="19">
        <v>3200</v>
      </c>
      <c r="L12" s="26">
        <f t="shared" si="1"/>
        <v>3282.2</v>
      </c>
      <c r="M12" s="16" t="s">
        <v>1395</v>
      </c>
    </row>
    <row r="13" ht="24" customHeight="1" spans="1:13">
      <c r="A13" s="16">
        <v>10</v>
      </c>
      <c r="B13" s="17" t="s">
        <v>64</v>
      </c>
      <c r="C13" s="17">
        <v>13808427349</v>
      </c>
      <c r="D13" s="18" t="s">
        <v>1405</v>
      </c>
      <c r="E13" s="16">
        <v>65.64</v>
      </c>
      <c r="F13" s="19">
        <v>32.27</v>
      </c>
      <c r="G13" s="20">
        <v>2119</v>
      </c>
      <c r="H13" s="21">
        <f t="shared" si="0"/>
        <v>25428</v>
      </c>
      <c r="I13" s="26">
        <f t="shared" si="2"/>
        <v>328.2</v>
      </c>
      <c r="J13" s="26">
        <f t="shared" si="3"/>
        <v>328.2</v>
      </c>
      <c r="K13" s="19">
        <v>4000</v>
      </c>
      <c r="L13" s="26">
        <f t="shared" si="1"/>
        <v>5550.8</v>
      </c>
      <c r="M13" s="16" t="s">
        <v>1406</v>
      </c>
    </row>
    <row r="14" ht="24" customHeight="1" spans="1:13">
      <c r="A14" s="16">
        <v>11</v>
      </c>
      <c r="B14" s="17"/>
      <c r="C14" s="17"/>
      <c r="D14" s="18" t="s">
        <v>1407</v>
      </c>
      <c r="E14" s="16">
        <v>29.56</v>
      </c>
      <c r="F14" s="19">
        <v>32.27</v>
      </c>
      <c r="G14" s="20">
        <v>954</v>
      </c>
      <c r="H14" s="21">
        <f t="shared" si="0"/>
        <v>11448</v>
      </c>
      <c r="I14" s="26">
        <f t="shared" ref="I14:I45" si="4">E14*5</f>
        <v>147.8</v>
      </c>
      <c r="J14" s="26">
        <f t="shared" si="3"/>
        <v>147.8</v>
      </c>
      <c r="K14" s="19"/>
      <c r="L14" s="26">
        <f t="shared" si="1"/>
        <v>2499.2</v>
      </c>
      <c r="M14" s="16" t="s">
        <v>1408</v>
      </c>
    </row>
    <row r="15" ht="24" customHeight="1" spans="1:13">
      <c r="A15" s="16">
        <v>12</v>
      </c>
      <c r="B15" s="17" t="s">
        <v>69</v>
      </c>
      <c r="C15" s="17">
        <v>84321600</v>
      </c>
      <c r="D15" s="18" t="s">
        <v>1409</v>
      </c>
      <c r="E15" s="16">
        <v>152.5</v>
      </c>
      <c r="F15" s="19">
        <v>32.27</v>
      </c>
      <c r="G15" s="20">
        <v>4922</v>
      </c>
      <c r="H15" s="21">
        <f t="shared" si="0"/>
        <v>59064</v>
      </c>
      <c r="I15" s="26">
        <f t="shared" si="4"/>
        <v>762.5</v>
      </c>
      <c r="J15" s="26">
        <f t="shared" si="3"/>
        <v>762.5</v>
      </c>
      <c r="K15" s="19">
        <v>9600</v>
      </c>
      <c r="L15" s="26">
        <f t="shared" si="1"/>
        <v>12894</v>
      </c>
      <c r="M15" s="16" t="s">
        <v>1395</v>
      </c>
    </row>
    <row r="16" ht="24" customHeight="1" spans="1:13">
      <c r="A16" s="16">
        <v>13</v>
      </c>
      <c r="B16" s="17" t="s">
        <v>72</v>
      </c>
      <c r="C16" s="17">
        <v>13366222110</v>
      </c>
      <c r="D16" s="18" t="s">
        <v>1410</v>
      </c>
      <c r="E16" s="16">
        <v>68.87</v>
      </c>
      <c r="F16" s="19">
        <v>32.27</v>
      </c>
      <c r="G16" s="20">
        <v>2223</v>
      </c>
      <c r="H16" s="21">
        <f t="shared" si="0"/>
        <v>26676</v>
      </c>
      <c r="I16" s="26">
        <f t="shared" si="4"/>
        <v>344.35</v>
      </c>
      <c r="J16" s="26">
        <f t="shared" si="3"/>
        <v>344.35</v>
      </c>
      <c r="K16" s="19">
        <v>5200</v>
      </c>
      <c r="L16" s="26">
        <f t="shared" si="1"/>
        <v>5823.4</v>
      </c>
      <c r="M16" s="16" t="s">
        <v>1395</v>
      </c>
    </row>
    <row r="17" ht="24" customHeight="1" spans="1:13">
      <c r="A17" s="16">
        <v>14</v>
      </c>
      <c r="B17" s="17"/>
      <c r="C17" s="17"/>
      <c r="D17" s="18" t="s">
        <v>1411</v>
      </c>
      <c r="E17" s="16">
        <v>38.12</v>
      </c>
      <c r="F17" s="19">
        <v>32.27</v>
      </c>
      <c r="G17" s="20">
        <v>1231</v>
      </c>
      <c r="H17" s="21">
        <f t="shared" si="0"/>
        <v>14772</v>
      </c>
      <c r="I17" s="26">
        <f t="shared" si="4"/>
        <v>190.6</v>
      </c>
      <c r="J17" s="26">
        <f t="shared" si="3"/>
        <v>190.6</v>
      </c>
      <c r="K17" s="19"/>
      <c r="L17" s="26">
        <f t="shared" si="1"/>
        <v>3224.4</v>
      </c>
      <c r="M17" s="16" t="s">
        <v>1408</v>
      </c>
    </row>
    <row r="18" ht="24" customHeight="1" spans="1:13">
      <c r="A18" s="16">
        <v>15</v>
      </c>
      <c r="B18" s="17"/>
      <c r="C18" s="17"/>
      <c r="D18" s="18" t="s">
        <v>1412</v>
      </c>
      <c r="E18" s="16">
        <v>68.87</v>
      </c>
      <c r="F18" s="19">
        <v>32.27</v>
      </c>
      <c r="G18" s="20">
        <v>2223</v>
      </c>
      <c r="H18" s="21">
        <f t="shared" si="0"/>
        <v>26676</v>
      </c>
      <c r="I18" s="26">
        <f t="shared" si="4"/>
        <v>344.35</v>
      </c>
      <c r="J18" s="26">
        <f t="shared" si="3"/>
        <v>344.35</v>
      </c>
      <c r="K18" s="19"/>
      <c r="L18" s="26">
        <f t="shared" si="1"/>
        <v>5823.4</v>
      </c>
      <c r="M18" s="16" t="s">
        <v>1408</v>
      </c>
    </row>
    <row r="19" ht="24" customHeight="1" spans="1:13">
      <c r="A19" s="16">
        <v>16</v>
      </c>
      <c r="B19" s="17" t="s">
        <v>74</v>
      </c>
      <c r="C19" s="17">
        <v>13973136971</v>
      </c>
      <c r="D19" s="18" t="s">
        <v>1413</v>
      </c>
      <c r="E19" s="16">
        <v>154.73</v>
      </c>
      <c r="F19" s="19">
        <v>32.27</v>
      </c>
      <c r="G19" s="20">
        <v>4994</v>
      </c>
      <c r="H19" s="21">
        <f t="shared" si="0"/>
        <v>59928</v>
      </c>
      <c r="I19" s="26">
        <f t="shared" si="4"/>
        <v>773.65</v>
      </c>
      <c r="J19" s="26">
        <f t="shared" si="3"/>
        <v>773.65</v>
      </c>
      <c r="K19" s="19">
        <v>14000</v>
      </c>
      <c r="L19" s="26">
        <f t="shared" si="1"/>
        <v>13082.6</v>
      </c>
      <c r="M19" s="16" t="s">
        <v>1395</v>
      </c>
    </row>
    <row r="20" ht="24" customHeight="1" spans="1:13">
      <c r="A20" s="16">
        <v>17</v>
      </c>
      <c r="B20" s="17" t="s">
        <v>495</v>
      </c>
      <c r="C20" s="17">
        <v>13873159352</v>
      </c>
      <c r="D20" s="18" t="s">
        <v>1414</v>
      </c>
      <c r="E20" s="16">
        <v>76.25</v>
      </c>
      <c r="F20" s="19">
        <v>32.27</v>
      </c>
      <c r="G20" s="20">
        <v>2461</v>
      </c>
      <c r="H20" s="21">
        <f t="shared" si="0"/>
        <v>29532</v>
      </c>
      <c r="I20" s="26">
        <f t="shared" si="4"/>
        <v>381.25</v>
      </c>
      <c r="J20" s="26">
        <f t="shared" si="3"/>
        <v>381.25</v>
      </c>
      <c r="K20" s="19">
        <v>6400</v>
      </c>
      <c r="L20" s="26">
        <f t="shared" si="1"/>
        <v>6447</v>
      </c>
      <c r="M20" s="16" t="s">
        <v>1395</v>
      </c>
    </row>
    <row r="21" ht="24" customHeight="1" spans="1:13">
      <c r="A21" s="16">
        <v>18</v>
      </c>
      <c r="B21" s="17" t="s">
        <v>499</v>
      </c>
      <c r="C21" s="17">
        <v>13975888183</v>
      </c>
      <c r="D21" s="18" t="s">
        <v>1415</v>
      </c>
      <c r="E21" s="16">
        <v>33.2</v>
      </c>
      <c r="F21" s="19">
        <v>32.27</v>
      </c>
      <c r="G21" s="20">
        <v>1072</v>
      </c>
      <c r="H21" s="21">
        <f t="shared" si="0"/>
        <v>12864</v>
      </c>
      <c r="I21" s="26">
        <f t="shared" si="4"/>
        <v>166</v>
      </c>
      <c r="J21" s="26">
        <f t="shared" si="3"/>
        <v>166</v>
      </c>
      <c r="K21" s="19">
        <v>2800</v>
      </c>
      <c r="L21" s="26">
        <f t="shared" si="1"/>
        <v>2808</v>
      </c>
      <c r="M21" s="16" t="s">
        <v>1395</v>
      </c>
    </row>
    <row r="22" ht="24" customHeight="1" spans="1:13">
      <c r="A22" s="16">
        <v>19</v>
      </c>
      <c r="B22" s="17"/>
      <c r="C22" s="17"/>
      <c r="D22" s="18" t="s">
        <v>1416</v>
      </c>
      <c r="E22" s="16">
        <v>102.1</v>
      </c>
      <c r="F22" s="19">
        <v>32.27</v>
      </c>
      <c r="G22" s="20">
        <v>3295</v>
      </c>
      <c r="H22" s="21">
        <f t="shared" si="0"/>
        <v>39540</v>
      </c>
      <c r="I22" s="26">
        <f t="shared" si="4"/>
        <v>510.5</v>
      </c>
      <c r="J22" s="26">
        <f t="shared" si="3"/>
        <v>510.5</v>
      </c>
      <c r="K22" s="19"/>
      <c r="L22" s="26">
        <f t="shared" si="1"/>
        <v>8632</v>
      </c>
      <c r="M22" s="16" t="s">
        <v>1408</v>
      </c>
    </row>
    <row r="23" ht="24" customHeight="1" spans="1:13">
      <c r="A23" s="16">
        <v>20</v>
      </c>
      <c r="B23" s="17" t="s">
        <v>42</v>
      </c>
      <c r="C23" s="17">
        <v>13807319731</v>
      </c>
      <c r="D23" s="18" t="s">
        <v>1417</v>
      </c>
      <c r="E23" s="16">
        <v>38.12</v>
      </c>
      <c r="F23" s="19">
        <v>32.27</v>
      </c>
      <c r="G23" s="20">
        <v>1231</v>
      </c>
      <c r="H23" s="21">
        <f t="shared" si="0"/>
        <v>14772</v>
      </c>
      <c r="I23" s="26">
        <f t="shared" si="4"/>
        <v>190.6</v>
      </c>
      <c r="J23" s="26">
        <f t="shared" si="3"/>
        <v>190.6</v>
      </c>
      <c r="K23" s="19">
        <v>3200</v>
      </c>
      <c r="L23" s="26">
        <f t="shared" si="1"/>
        <v>3224.4</v>
      </c>
      <c r="M23" s="16" t="s">
        <v>1395</v>
      </c>
    </row>
    <row r="24" ht="24" customHeight="1" spans="1:13">
      <c r="A24" s="16">
        <v>21</v>
      </c>
      <c r="B24" s="17" t="s">
        <v>83</v>
      </c>
      <c r="C24" s="17">
        <v>13973179631</v>
      </c>
      <c r="D24" s="18" t="s">
        <v>1418</v>
      </c>
      <c r="E24" s="16">
        <v>76.25</v>
      </c>
      <c r="F24" s="19">
        <v>32.27</v>
      </c>
      <c r="G24" s="20">
        <v>2461</v>
      </c>
      <c r="H24" s="21">
        <f t="shared" si="0"/>
        <v>29532</v>
      </c>
      <c r="I24" s="26">
        <f t="shared" si="4"/>
        <v>381.25</v>
      </c>
      <c r="J24" s="26">
        <f t="shared" si="3"/>
        <v>381.25</v>
      </c>
      <c r="K24" s="19">
        <v>6400</v>
      </c>
      <c r="L24" s="26">
        <f t="shared" si="1"/>
        <v>6447</v>
      </c>
      <c r="M24" s="16" t="s">
        <v>1395</v>
      </c>
    </row>
    <row r="25" ht="24" customHeight="1" spans="1:13">
      <c r="A25" s="16">
        <v>22</v>
      </c>
      <c r="B25" s="17" t="s">
        <v>84</v>
      </c>
      <c r="C25" s="17">
        <v>15570727399</v>
      </c>
      <c r="D25" s="18" t="s">
        <v>1419</v>
      </c>
      <c r="E25" s="16">
        <v>76.25</v>
      </c>
      <c r="F25" s="19">
        <v>32.27</v>
      </c>
      <c r="G25" s="20">
        <v>2461</v>
      </c>
      <c r="H25" s="21">
        <f t="shared" si="0"/>
        <v>29532</v>
      </c>
      <c r="I25" s="26">
        <f t="shared" si="4"/>
        <v>381.25</v>
      </c>
      <c r="J25" s="26">
        <f t="shared" si="3"/>
        <v>381.25</v>
      </c>
      <c r="K25" s="19">
        <v>6400</v>
      </c>
      <c r="L25" s="26">
        <f t="shared" si="1"/>
        <v>6447</v>
      </c>
      <c r="M25" s="16" t="s">
        <v>1395</v>
      </c>
    </row>
    <row r="26" ht="24" customHeight="1" spans="1:13">
      <c r="A26" s="16">
        <v>23</v>
      </c>
      <c r="B26" s="17" t="s">
        <v>85</v>
      </c>
      <c r="C26" s="17">
        <v>18152788881</v>
      </c>
      <c r="D26" s="18" t="s">
        <v>1420</v>
      </c>
      <c r="E26" s="16">
        <v>76.25</v>
      </c>
      <c r="F26" s="19">
        <v>32.27</v>
      </c>
      <c r="G26" s="20">
        <v>2461</v>
      </c>
      <c r="H26" s="21">
        <f t="shared" si="0"/>
        <v>29532</v>
      </c>
      <c r="I26" s="26">
        <f t="shared" si="4"/>
        <v>381.25</v>
      </c>
      <c r="J26" s="26">
        <f t="shared" si="3"/>
        <v>381.25</v>
      </c>
      <c r="K26" s="19">
        <v>6400</v>
      </c>
      <c r="L26" s="26">
        <f t="shared" si="1"/>
        <v>6447</v>
      </c>
      <c r="M26" s="16" t="s">
        <v>1395</v>
      </c>
    </row>
    <row r="27" ht="24" customHeight="1" spans="1:13">
      <c r="A27" s="16">
        <v>24</v>
      </c>
      <c r="B27" s="17" t="s">
        <v>86</v>
      </c>
      <c r="C27" s="17">
        <v>13907495446</v>
      </c>
      <c r="D27" s="18" t="s">
        <v>1421</v>
      </c>
      <c r="E27" s="16">
        <v>76.25</v>
      </c>
      <c r="F27" s="19">
        <v>32.27</v>
      </c>
      <c r="G27" s="20">
        <v>2461</v>
      </c>
      <c r="H27" s="21">
        <f t="shared" si="0"/>
        <v>29532</v>
      </c>
      <c r="I27" s="26">
        <f t="shared" si="4"/>
        <v>381.25</v>
      </c>
      <c r="J27" s="26">
        <f t="shared" si="3"/>
        <v>381.25</v>
      </c>
      <c r="K27" s="19">
        <v>6400</v>
      </c>
      <c r="L27" s="26">
        <f t="shared" si="1"/>
        <v>6447</v>
      </c>
      <c r="M27" s="16" t="s">
        <v>1395</v>
      </c>
    </row>
    <row r="28" ht="24" customHeight="1" spans="1:13">
      <c r="A28" s="16">
        <v>25</v>
      </c>
      <c r="B28" s="17" t="s">
        <v>87</v>
      </c>
      <c r="C28" s="17">
        <v>15211150628</v>
      </c>
      <c r="D28" s="18" t="s">
        <v>1422</v>
      </c>
      <c r="E28" s="16">
        <v>40.37</v>
      </c>
      <c r="F28" s="19">
        <v>32.27</v>
      </c>
      <c r="G28" s="20">
        <v>1303</v>
      </c>
      <c r="H28" s="21">
        <f t="shared" si="0"/>
        <v>15636</v>
      </c>
      <c r="I28" s="26">
        <f t="shared" si="4"/>
        <v>201.85</v>
      </c>
      <c r="J28" s="26">
        <f t="shared" si="3"/>
        <v>201.85</v>
      </c>
      <c r="K28" s="19">
        <v>3200</v>
      </c>
      <c r="L28" s="26">
        <f t="shared" si="1"/>
        <v>3413.4</v>
      </c>
      <c r="M28" s="16" t="s">
        <v>1395</v>
      </c>
    </row>
    <row r="29" ht="24" customHeight="1" spans="1:13">
      <c r="A29" s="16">
        <v>26</v>
      </c>
      <c r="B29" s="17"/>
      <c r="C29" s="22"/>
      <c r="D29" s="18" t="s">
        <v>1423</v>
      </c>
      <c r="E29" s="16">
        <v>107</v>
      </c>
      <c r="F29" s="19">
        <v>32.27</v>
      </c>
      <c r="G29" s="20">
        <v>3453</v>
      </c>
      <c r="H29" s="21">
        <f t="shared" si="0"/>
        <v>41436</v>
      </c>
      <c r="I29" s="26">
        <f t="shared" si="4"/>
        <v>535</v>
      </c>
      <c r="J29" s="26">
        <f t="shared" si="3"/>
        <v>535</v>
      </c>
      <c r="K29" s="19"/>
      <c r="L29" s="26">
        <f t="shared" si="1"/>
        <v>9046</v>
      </c>
      <c r="M29" s="16" t="s">
        <v>1408</v>
      </c>
    </row>
    <row r="30" ht="24" customHeight="1" spans="1:13">
      <c r="A30" s="16">
        <v>27</v>
      </c>
      <c r="B30" s="17" t="s">
        <v>513</v>
      </c>
      <c r="C30" s="17">
        <v>13677321919</v>
      </c>
      <c r="D30" s="18" t="s">
        <v>1424</v>
      </c>
      <c r="E30" s="16">
        <v>30.75</v>
      </c>
      <c r="F30" s="19">
        <v>32.27</v>
      </c>
      <c r="G30" s="20">
        <v>993</v>
      </c>
      <c r="H30" s="21">
        <f t="shared" si="0"/>
        <v>11916</v>
      </c>
      <c r="I30" s="26">
        <f t="shared" si="4"/>
        <v>153.75</v>
      </c>
      <c r="J30" s="26">
        <f t="shared" si="3"/>
        <v>153.75</v>
      </c>
      <c r="K30" s="19">
        <v>2800</v>
      </c>
      <c r="L30" s="26">
        <f t="shared" si="1"/>
        <v>2601</v>
      </c>
      <c r="M30" s="16" t="s">
        <v>1395</v>
      </c>
    </row>
    <row r="31" ht="24" customHeight="1" spans="1:13">
      <c r="A31" s="16">
        <v>28</v>
      </c>
      <c r="B31" s="17" t="s">
        <v>518</v>
      </c>
      <c r="C31" s="17">
        <v>18627547170</v>
      </c>
      <c r="D31" s="18" t="s">
        <v>1425</v>
      </c>
      <c r="E31" s="16">
        <v>76.25</v>
      </c>
      <c r="F31" s="19">
        <v>32.27</v>
      </c>
      <c r="G31" s="20">
        <v>2461</v>
      </c>
      <c r="H31" s="21">
        <f t="shared" si="0"/>
        <v>29532</v>
      </c>
      <c r="I31" s="26">
        <f t="shared" si="4"/>
        <v>381.25</v>
      </c>
      <c r="J31" s="26">
        <f t="shared" si="3"/>
        <v>381.25</v>
      </c>
      <c r="K31" s="19">
        <v>6400</v>
      </c>
      <c r="L31" s="26">
        <f t="shared" si="1"/>
        <v>6447</v>
      </c>
      <c r="M31" s="16" t="s">
        <v>1395</v>
      </c>
    </row>
    <row r="32" ht="24" customHeight="1" spans="1:13">
      <c r="A32" s="16">
        <v>29</v>
      </c>
      <c r="B32" s="17" t="s">
        <v>534</v>
      </c>
      <c r="C32" s="17">
        <v>13873107465</v>
      </c>
      <c r="D32" s="18" t="s">
        <v>1426</v>
      </c>
      <c r="E32" s="16">
        <v>38.12</v>
      </c>
      <c r="F32" s="19">
        <v>32.27</v>
      </c>
      <c r="G32" s="20">
        <v>1231</v>
      </c>
      <c r="H32" s="21">
        <f t="shared" si="0"/>
        <v>14772</v>
      </c>
      <c r="I32" s="26">
        <f t="shared" si="4"/>
        <v>190.6</v>
      </c>
      <c r="J32" s="26">
        <f t="shared" si="3"/>
        <v>190.6</v>
      </c>
      <c r="K32" s="19">
        <v>3200</v>
      </c>
      <c r="L32" s="26">
        <f t="shared" si="1"/>
        <v>3224.4</v>
      </c>
      <c r="M32" s="16" t="s">
        <v>1395</v>
      </c>
    </row>
    <row r="33" ht="24" customHeight="1" spans="1:13">
      <c r="A33" s="16">
        <v>30</v>
      </c>
      <c r="B33" s="17" t="s">
        <v>93</v>
      </c>
      <c r="C33" s="17">
        <v>82282159</v>
      </c>
      <c r="D33" s="18" t="s">
        <v>1427</v>
      </c>
      <c r="E33" s="16">
        <v>190.6</v>
      </c>
      <c r="F33" s="19">
        <v>32.27</v>
      </c>
      <c r="G33" s="20">
        <v>6151</v>
      </c>
      <c r="H33" s="21">
        <f t="shared" ref="H33:H64" si="5">G33*12</f>
        <v>73812</v>
      </c>
      <c r="I33" s="26">
        <f t="shared" si="4"/>
        <v>953</v>
      </c>
      <c r="J33" s="26">
        <f t="shared" si="3"/>
        <v>953</v>
      </c>
      <c r="K33" s="19">
        <v>6654</v>
      </c>
      <c r="L33" s="26">
        <f t="shared" si="1"/>
        <v>16114</v>
      </c>
      <c r="M33" s="16" t="s">
        <v>1395</v>
      </c>
    </row>
    <row r="34" ht="24" customHeight="1" spans="1:13">
      <c r="A34" s="16">
        <v>31</v>
      </c>
      <c r="B34" s="17" t="s">
        <v>426</v>
      </c>
      <c r="C34" s="17">
        <v>17375915137</v>
      </c>
      <c r="D34" s="18" t="s">
        <v>1428</v>
      </c>
      <c r="E34" s="16">
        <v>63.95</v>
      </c>
      <c r="F34" s="19">
        <v>32.27</v>
      </c>
      <c r="G34" s="20">
        <v>2064</v>
      </c>
      <c r="H34" s="21">
        <f t="shared" si="5"/>
        <v>24768</v>
      </c>
      <c r="I34" s="26">
        <f t="shared" si="4"/>
        <v>319.75</v>
      </c>
      <c r="J34" s="26">
        <f t="shared" si="3"/>
        <v>319.75</v>
      </c>
      <c r="K34" s="19">
        <v>6400</v>
      </c>
      <c r="L34" s="26">
        <f t="shared" si="1"/>
        <v>5407</v>
      </c>
      <c r="M34" s="16" t="s">
        <v>1395</v>
      </c>
    </row>
    <row r="35" ht="24" customHeight="1" spans="1:13">
      <c r="A35" s="16">
        <v>32</v>
      </c>
      <c r="B35" s="17"/>
      <c r="C35" s="17"/>
      <c r="D35" s="18" t="s">
        <v>1429</v>
      </c>
      <c r="E35" s="16">
        <v>114.36</v>
      </c>
      <c r="F35" s="19">
        <v>32.27</v>
      </c>
      <c r="G35" s="20">
        <v>3691</v>
      </c>
      <c r="H35" s="21">
        <f t="shared" si="5"/>
        <v>44292</v>
      </c>
      <c r="I35" s="26">
        <f t="shared" si="4"/>
        <v>571.8</v>
      </c>
      <c r="J35" s="26">
        <f t="shared" si="3"/>
        <v>571.8</v>
      </c>
      <c r="K35" s="19"/>
      <c r="L35" s="26">
        <f t="shared" si="1"/>
        <v>9669.2</v>
      </c>
      <c r="M35" s="16" t="s">
        <v>1408</v>
      </c>
    </row>
    <row r="36" ht="24" customHeight="1" spans="1:13">
      <c r="A36" s="16">
        <v>33</v>
      </c>
      <c r="B36" s="17" t="s">
        <v>96</v>
      </c>
      <c r="C36" s="17">
        <v>13973178508</v>
      </c>
      <c r="D36" s="18" t="s">
        <v>1430</v>
      </c>
      <c r="E36" s="16">
        <v>38.12</v>
      </c>
      <c r="F36" s="19">
        <v>32.27</v>
      </c>
      <c r="G36" s="20">
        <v>1231</v>
      </c>
      <c r="H36" s="21">
        <f t="shared" si="5"/>
        <v>14772</v>
      </c>
      <c r="I36" s="26">
        <f t="shared" si="4"/>
        <v>190.6</v>
      </c>
      <c r="J36" s="26">
        <f t="shared" si="3"/>
        <v>190.6</v>
      </c>
      <c r="K36" s="19">
        <v>2800</v>
      </c>
      <c r="L36" s="26">
        <f t="shared" si="1"/>
        <v>3224.4</v>
      </c>
      <c r="M36" s="16" t="s">
        <v>1395</v>
      </c>
    </row>
    <row r="37" ht="24" customHeight="1" spans="1:13">
      <c r="A37" s="16">
        <v>34</v>
      </c>
      <c r="B37" s="17" t="s">
        <v>532</v>
      </c>
      <c r="C37" s="17">
        <v>15802633333</v>
      </c>
      <c r="D37" s="18" t="s">
        <v>1431</v>
      </c>
      <c r="E37" s="16">
        <v>40.37</v>
      </c>
      <c r="F37" s="19">
        <v>32.27</v>
      </c>
      <c r="G37" s="20">
        <v>1303</v>
      </c>
      <c r="H37" s="21">
        <f t="shared" si="5"/>
        <v>15636</v>
      </c>
      <c r="I37" s="26">
        <f t="shared" si="4"/>
        <v>201.85</v>
      </c>
      <c r="J37" s="26">
        <f t="shared" ref="J37:J68" si="6">E37*5</f>
        <v>201.85</v>
      </c>
      <c r="K37" s="19">
        <v>2800</v>
      </c>
      <c r="L37" s="26">
        <f t="shared" si="1"/>
        <v>3413.4</v>
      </c>
      <c r="M37" s="16" t="s">
        <v>1395</v>
      </c>
    </row>
    <row r="38" ht="24" customHeight="1" spans="1:13">
      <c r="A38" s="16">
        <v>35</v>
      </c>
      <c r="B38" s="17" t="s">
        <v>98</v>
      </c>
      <c r="C38" s="17">
        <v>18673133223</v>
      </c>
      <c r="D38" s="18" t="s">
        <v>1432</v>
      </c>
      <c r="E38" s="16">
        <v>30.75</v>
      </c>
      <c r="F38" s="19">
        <v>32.27</v>
      </c>
      <c r="G38" s="20">
        <v>993</v>
      </c>
      <c r="H38" s="21">
        <f t="shared" si="5"/>
        <v>11916</v>
      </c>
      <c r="I38" s="26">
        <f t="shared" si="4"/>
        <v>153.75</v>
      </c>
      <c r="J38" s="26">
        <f t="shared" si="6"/>
        <v>153.75</v>
      </c>
      <c r="K38" s="19">
        <v>2400</v>
      </c>
      <c r="L38" s="26">
        <f t="shared" si="1"/>
        <v>2601</v>
      </c>
      <c r="M38" s="16" t="s">
        <v>1395</v>
      </c>
    </row>
    <row r="39" ht="24" customHeight="1" spans="1:13">
      <c r="A39" s="16">
        <v>36</v>
      </c>
      <c r="B39" s="17" t="s">
        <v>43</v>
      </c>
      <c r="C39" s="17">
        <v>18975814393</v>
      </c>
      <c r="D39" s="18" t="s">
        <v>1433</v>
      </c>
      <c r="E39" s="16">
        <v>107</v>
      </c>
      <c r="F39" s="19">
        <v>32.27</v>
      </c>
      <c r="G39" s="20">
        <v>3453</v>
      </c>
      <c r="H39" s="21">
        <f t="shared" si="5"/>
        <v>41436</v>
      </c>
      <c r="I39" s="26">
        <f t="shared" si="4"/>
        <v>535</v>
      </c>
      <c r="J39" s="26">
        <f t="shared" si="6"/>
        <v>535</v>
      </c>
      <c r="K39" s="19"/>
      <c r="L39" s="26">
        <f t="shared" si="1"/>
        <v>9046</v>
      </c>
      <c r="M39" s="16" t="s">
        <v>1408</v>
      </c>
    </row>
    <row r="40" ht="24" customHeight="1" spans="1:13">
      <c r="A40" s="16">
        <v>37</v>
      </c>
      <c r="B40" s="17"/>
      <c r="C40" s="17"/>
      <c r="D40" s="18" t="s">
        <v>1434</v>
      </c>
      <c r="E40" s="16">
        <v>76.25</v>
      </c>
      <c r="F40" s="19">
        <v>32.27</v>
      </c>
      <c r="G40" s="20">
        <v>2461</v>
      </c>
      <c r="H40" s="21">
        <f t="shared" si="5"/>
        <v>29532</v>
      </c>
      <c r="I40" s="26">
        <f t="shared" si="4"/>
        <v>381.25</v>
      </c>
      <c r="J40" s="26">
        <f t="shared" si="6"/>
        <v>381.25</v>
      </c>
      <c r="K40" s="19"/>
      <c r="L40" s="26">
        <f t="shared" si="1"/>
        <v>6447</v>
      </c>
      <c r="M40" s="16" t="s">
        <v>1408</v>
      </c>
    </row>
    <row r="41" ht="24" customHeight="1" spans="1:13">
      <c r="A41" s="16">
        <v>38</v>
      </c>
      <c r="B41" s="17" t="s">
        <v>103</v>
      </c>
      <c r="C41" s="17">
        <v>13907482534</v>
      </c>
      <c r="D41" s="18" t="s">
        <v>1435</v>
      </c>
      <c r="E41" s="16">
        <v>38.12</v>
      </c>
      <c r="F41" s="19">
        <v>32.27</v>
      </c>
      <c r="G41" s="20">
        <v>1231</v>
      </c>
      <c r="H41" s="21">
        <f t="shared" si="5"/>
        <v>14772</v>
      </c>
      <c r="I41" s="26">
        <f t="shared" si="4"/>
        <v>190.6</v>
      </c>
      <c r="J41" s="26">
        <f t="shared" si="6"/>
        <v>190.6</v>
      </c>
      <c r="K41" s="19">
        <v>2800</v>
      </c>
      <c r="L41" s="26">
        <f t="shared" si="1"/>
        <v>3224.4</v>
      </c>
      <c r="M41" s="16" t="s">
        <v>1395</v>
      </c>
    </row>
    <row r="42" ht="24" customHeight="1" spans="1:13">
      <c r="A42" s="16">
        <v>39</v>
      </c>
      <c r="B42" s="17" t="s">
        <v>1436</v>
      </c>
      <c r="C42" s="17">
        <v>13974960349</v>
      </c>
      <c r="D42" s="18" t="s">
        <v>1437</v>
      </c>
      <c r="E42" s="16">
        <v>192.86</v>
      </c>
      <c r="F42" s="19">
        <v>32.27</v>
      </c>
      <c r="G42" s="20">
        <v>6224</v>
      </c>
      <c r="H42" s="21">
        <f t="shared" si="5"/>
        <v>74688</v>
      </c>
      <c r="I42" s="26">
        <f t="shared" si="4"/>
        <v>964.3</v>
      </c>
      <c r="J42" s="26">
        <f t="shared" si="6"/>
        <v>964.3</v>
      </c>
      <c r="K42" s="19"/>
      <c r="L42" s="26">
        <f t="shared" si="1"/>
        <v>16305.2</v>
      </c>
      <c r="M42" s="16" t="s">
        <v>1395</v>
      </c>
    </row>
    <row r="43" ht="24" customHeight="1" spans="1:13">
      <c r="A43" s="16">
        <v>40</v>
      </c>
      <c r="B43" s="17" t="s">
        <v>107</v>
      </c>
      <c r="C43" s="17">
        <v>84864492</v>
      </c>
      <c r="D43" s="18" t="s">
        <v>1438</v>
      </c>
      <c r="E43" s="16">
        <v>114.36</v>
      </c>
      <c r="F43" s="19">
        <v>32.27</v>
      </c>
      <c r="G43" s="20">
        <v>3691</v>
      </c>
      <c r="H43" s="21">
        <f t="shared" si="5"/>
        <v>44292</v>
      </c>
      <c r="I43" s="26">
        <f t="shared" si="4"/>
        <v>571.8</v>
      </c>
      <c r="J43" s="26">
        <f t="shared" si="6"/>
        <v>571.8</v>
      </c>
      <c r="K43" s="19">
        <v>8400</v>
      </c>
      <c r="L43" s="26">
        <f t="shared" si="1"/>
        <v>9669.2</v>
      </c>
      <c r="M43" s="16" t="s">
        <v>1395</v>
      </c>
    </row>
    <row r="44" ht="24" customHeight="1" spans="1:13">
      <c r="A44" s="16">
        <v>41</v>
      </c>
      <c r="B44" s="17" t="s">
        <v>551</v>
      </c>
      <c r="C44" s="17">
        <v>18075112275</v>
      </c>
      <c r="D44" s="18" t="s">
        <v>1439</v>
      </c>
      <c r="E44" s="16">
        <v>33.2</v>
      </c>
      <c r="F44" s="19">
        <v>32.27</v>
      </c>
      <c r="G44" s="20">
        <v>1072</v>
      </c>
      <c r="H44" s="21">
        <f t="shared" si="5"/>
        <v>12864</v>
      </c>
      <c r="I44" s="26">
        <f t="shared" si="4"/>
        <v>166</v>
      </c>
      <c r="J44" s="26">
        <f t="shared" si="6"/>
        <v>166</v>
      </c>
      <c r="K44" s="19">
        <v>2800</v>
      </c>
      <c r="L44" s="26">
        <f t="shared" si="1"/>
        <v>2808</v>
      </c>
      <c r="M44" s="16" t="s">
        <v>1395</v>
      </c>
    </row>
    <row r="45" ht="24" customHeight="1" spans="1:13">
      <c r="A45" s="16">
        <v>42</v>
      </c>
      <c r="B45" s="17" t="s">
        <v>109</v>
      </c>
      <c r="C45" s="17">
        <v>13787077413</v>
      </c>
      <c r="D45" s="18" t="s">
        <v>1440</v>
      </c>
      <c r="E45" s="16">
        <v>33.2</v>
      </c>
      <c r="F45" s="19">
        <v>32.27</v>
      </c>
      <c r="G45" s="20">
        <v>1072</v>
      </c>
      <c r="H45" s="21">
        <f t="shared" si="5"/>
        <v>12864</v>
      </c>
      <c r="I45" s="26">
        <f t="shared" si="4"/>
        <v>166</v>
      </c>
      <c r="J45" s="26">
        <f t="shared" si="6"/>
        <v>166</v>
      </c>
      <c r="K45" s="19">
        <v>2800</v>
      </c>
      <c r="L45" s="26">
        <f t="shared" si="1"/>
        <v>2808</v>
      </c>
      <c r="M45" s="16" t="s">
        <v>1395</v>
      </c>
    </row>
    <row r="46" ht="24" customHeight="1" spans="1:13">
      <c r="A46" s="16">
        <v>43</v>
      </c>
      <c r="B46" s="17" t="s">
        <v>109</v>
      </c>
      <c r="C46" s="17">
        <v>13787077413</v>
      </c>
      <c r="D46" s="18" t="s">
        <v>1441</v>
      </c>
      <c r="E46" s="16">
        <v>76.25</v>
      </c>
      <c r="F46" s="19">
        <v>32.27</v>
      </c>
      <c r="G46" s="20">
        <v>2461</v>
      </c>
      <c r="H46" s="21">
        <f t="shared" si="5"/>
        <v>29532</v>
      </c>
      <c r="I46" s="26">
        <f t="shared" ref="I46:I77" si="7">E46*5</f>
        <v>381.25</v>
      </c>
      <c r="J46" s="26">
        <f t="shared" si="6"/>
        <v>381.25</v>
      </c>
      <c r="K46" s="19">
        <v>6400</v>
      </c>
      <c r="L46" s="26">
        <f t="shared" si="1"/>
        <v>6447</v>
      </c>
      <c r="M46" s="16" t="s">
        <v>1395</v>
      </c>
    </row>
    <row r="47" ht="24" customHeight="1" spans="1:13">
      <c r="A47" s="16">
        <v>44</v>
      </c>
      <c r="B47" s="17" t="s">
        <v>109</v>
      </c>
      <c r="C47" s="17">
        <v>13787077413</v>
      </c>
      <c r="D47" s="18" t="s">
        <v>1442</v>
      </c>
      <c r="E47" s="16">
        <v>30.75</v>
      </c>
      <c r="F47" s="19">
        <v>32.27</v>
      </c>
      <c r="G47" s="20">
        <v>993</v>
      </c>
      <c r="H47" s="21">
        <f t="shared" si="5"/>
        <v>11916</v>
      </c>
      <c r="I47" s="26">
        <f t="shared" si="7"/>
        <v>153.75</v>
      </c>
      <c r="J47" s="26">
        <f t="shared" si="6"/>
        <v>153.75</v>
      </c>
      <c r="K47" s="19">
        <v>2800</v>
      </c>
      <c r="L47" s="26">
        <f t="shared" si="1"/>
        <v>2601</v>
      </c>
      <c r="M47" s="16" t="s">
        <v>1395</v>
      </c>
    </row>
    <row r="48" ht="24" customHeight="1" spans="1:13">
      <c r="A48" s="16">
        <v>45</v>
      </c>
      <c r="B48" s="17" t="s">
        <v>112</v>
      </c>
      <c r="C48" s="17">
        <v>13907319941</v>
      </c>
      <c r="D48" s="18" t="s">
        <v>1443</v>
      </c>
      <c r="E48" s="16">
        <v>152.48</v>
      </c>
      <c r="F48" s="19">
        <v>32.27</v>
      </c>
      <c r="G48" s="20">
        <v>4921</v>
      </c>
      <c r="H48" s="21">
        <f t="shared" si="5"/>
        <v>59052</v>
      </c>
      <c r="I48" s="26">
        <f t="shared" si="7"/>
        <v>762.4</v>
      </c>
      <c r="J48" s="26">
        <f t="shared" si="6"/>
        <v>762.4</v>
      </c>
      <c r="K48" s="19">
        <v>12800</v>
      </c>
      <c r="L48" s="26">
        <f t="shared" si="1"/>
        <v>12891.6</v>
      </c>
      <c r="M48" s="16" t="s">
        <v>1395</v>
      </c>
    </row>
    <row r="49" ht="24" customHeight="1" spans="1:13">
      <c r="A49" s="16">
        <v>46</v>
      </c>
      <c r="B49" s="17"/>
      <c r="C49" s="17"/>
      <c r="D49" s="18" t="s">
        <v>1444</v>
      </c>
      <c r="E49" s="16">
        <v>76.25</v>
      </c>
      <c r="F49" s="19">
        <v>32.27</v>
      </c>
      <c r="G49" s="20">
        <v>2461</v>
      </c>
      <c r="H49" s="21">
        <f t="shared" si="5"/>
        <v>29532</v>
      </c>
      <c r="I49" s="26">
        <f t="shared" si="7"/>
        <v>381.25</v>
      </c>
      <c r="J49" s="26">
        <f t="shared" si="6"/>
        <v>381.25</v>
      </c>
      <c r="K49" s="19"/>
      <c r="L49" s="26">
        <f t="shared" si="1"/>
        <v>6447</v>
      </c>
      <c r="M49" s="16" t="s">
        <v>1408</v>
      </c>
    </row>
    <row r="50" ht="24" customHeight="1" spans="1:13">
      <c r="A50" s="16">
        <v>47</v>
      </c>
      <c r="B50" s="17"/>
      <c r="C50" s="17"/>
      <c r="D50" s="18" t="s">
        <v>1445</v>
      </c>
      <c r="E50" s="16">
        <v>40.37</v>
      </c>
      <c r="F50" s="19">
        <v>32.27</v>
      </c>
      <c r="G50" s="20">
        <v>1303</v>
      </c>
      <c r="H50" s="21">
        <f t="shared" si="5"/>
        <v>15636</v>
      </c>
      <c r="I50" s="26">
        <f t="shared" si="7"/>
        <v>201.85</v>
      </c>
      <c r="J50" s="26">
        <f t="shared" si="6"/>
        <v>201.85</v>
      </c>
      <c r="K50" s="19"/>
      <c r="L50" s="26">
        <f t="shared" si="1"/>
        <v>3413.4</v>
      </c>
      <c r="M50" s="16" t="s">
        <v>1408</v>
      </c>
    </row>
    <row r="51" ht="24" customHeight="1" spans="1:13">
      <c r="A51" s="16">
        <v>48</v>
      </c>
      <c r="B51" s="17" t="s">
        <v>116</v>
      </c>
      <c r="C51" s="17">
        <v>13755032416</v>
      </c>
      <c r="D51" s="18" t="s">
        <v>1446</v>
      </c>
      <c r="E51" s="16">
        <v>38.12</v>
      </c>
      <c r="F51" s="19">
        <v>32.27</v>
      </c>
      <c r="G51" s="20">
        <v>1231</v>
      </c>
      <c r="H51" s="21">
        <f t="shared" si="5"/>
        <v>14772</v>
      </c>
      <c r="I51" s="26">
        <f t="shared" si="7"/>
        <v>190.6</v>
      </c>
      <c r="J51" s="26">
        <f t="shared" si="6"/>
        <v>190.6</v>
      </c>
      <c r="K51" s="19">
        <v>3200</v>
      </c>
      <c r="L51" s="26">
        <f t="shared" si="1"/>
        <v>3224.4</v>
      </c>
      <c r="M51" s="16" t="s">
        <v>1395</v>
      </c>
    </row>
    <row r="52" ht="24" customHeight="1" spans="1:13">
      <c r="A52" s="16">
        <v>49</v>
      </c>
      <c r="B52" s="17" t="s">
        <v>564</v>
      </c>
      <c r="C52" s="17">
        <v>18229933188</v>
      </c>
      <c r="D52" s="18" t="s">
        <v>1447</v>
      </c>
      <c r="E52" s="16">
        <v>76.25</v>
      </c>
      <c r="F52" s="19">
        <v>32.27</v>
      </c>
      <c r="G52" s="20">
        <v>2461</v>
      </c>
      <c r="H52" s="21">
        <f t="shared" si="5"/>
        <v>29532</v>
      </c>
      <c r="I52" s="26">
        <f t="shared" si="7"/>
        <v>381.25</v>
      </c>
      <c r="J52" s="26">
        <f t="shared" si="6"/>
        <v>381.25</v>
      </c>
      <c r="K52" s="19">
        <v>6400</v>
      </c>
      <c r="L52" s="26">
        <f t="shared" si="1"/>
        <v>6447</v>
      </c>
      <c r="M52" s="16" t="s">
        <v>1395</v>
      </c>
    </row>
    <row r="53" ht="24" customHeight="1" spans="1:13">
      <c r="A53" s="16">
        <v>50</v>
      </c>
      <c r="B53" s="17" t="s">
        <v>118</v>
      </c>
      <c r="C53" s="17">
        <v>13875950115</v>
      </c>
      <c r="D53" s="18" t="s">
        <v>1448</v>
      </c>
      <c r="E53" s="16">
        <v>30.75</v>
      </c>
      <c r="F53" s="19">
        <v>32.27</v>
      </c>
      <c r="G53" s="20">
        <v>993</v>
      </c>
      <c r="H53" s="21">
        <f t="shared" si="5"/>
        <v>11916</v>
      </c>
      <c r="I53" s="26">
        <f t="shared" si="7"/>
        <v>153.75</v>
      </c>
      <c r="J53" s="26">
        <f t="shared" si="6"/>
        <v>153.75</v>
      </c>
      <c r="K53" s="19">
        <v>2800</v>
      </c>
      <c r="L53" s="26">
        <f t="shared" si="1"/>
        <v>2601</v>
      </c>
      <c r="M53" s="16" t="s">
        <v>1395</v>
      </c>
    </row>
    <row r="54" ht="24" customHeight="1" spans="1:13">
      <c r="A54" s="16">
        <v>51</v>
      </c>
      <c r="B54" s="17" t="s">
        <v>740</v>
      </c>
      <c r="C54" s="17">
        <v>13975155618</v>
      </c>
      <c r="D54" s="18" t="s">
        <v>1449</v>
      </c>
      <c r="E54" s="16">
        <v>38.12</v>
      </c>
      <c r="F54" s="19">
        <v>32.27</v>
      </c>
      <c r="G54" s="20">
        <v>1231</v>
      </c>
      <c r="H54" s="21">
        <f t="shared" si="5"/>
        <v>14772</v>
      </c>
      <c r="I54" s="26">
        <f t="shared" si="7"/>
        <v>190.6</v>
      </c>
      <c r="J54" s="26">
        <f t="shared" si="6"/>
        <v>190.6</v>
      </c>
      <c r="K54" s="19">
        <v>3200</v>
      </c>
      <c r="L54" s="26">
        <f t="shared" si="1"/>
        <v>3224.4</v>
      </c>
      <c r="M54" s="16" t="s">
        <v>1395</v>
      </c>
    </row>
    <row r="55" ht="24" customHeight="1" spans="1:13">
      <c r="A55" s="16">
        <v>52</v>
      </c>
      <c r="B55" s="17" t="s">
        <v>120</v>
      </c>
      <c r="C55" s="17">
        <v>13517492774</v>
      </c>
      <c r="D55" s="18" t="s">
        <v>1450</v>
      </c>
      <c r="E55" s="16">
        <v>76.25</v>
      </c>
      <c r="F55" s="19">
        <v>32.27</v>
      </c>
      <c r="G55" s="20">
        <v>2461</v>
      </c>
      <c r="H55" s="21">
        <f t="shared" si="5"/>
        <v>29532</v>
      </c>
      <c r="I55" s="26">
        <f t="shared" si="7"/>
        <v>381.25</v>
      </c>
      <c r="J55" s="26">
        <f t="shared" si="6"/>
        <v>381.25</v>
      </c>
      <c r="K55" s="19">
        <v>11200</v>
      </c>
      <c r="L55" s="26">
        <f t="shared" si="1"/>
        <v>6447</v>
      </c>
      <c r="M55" s="16" t="s">
        <v>1395</v>
      </c>
    </row>
    <row r="56" ht="24" customHeight="1" spans="1:13">
      <c r="A56" s="16">
        <v>53</v>
      </c>
      <c r="B56" s="17" t="s">
        <v>1451</v>
      </c>
      <c r="C56" s="17">
        <v>13517492774</v>
      </c>
      <c r="D56" s="18" t="s">
        <v>1452</v>
      </c>
      <c r="E56" s="16">
        <v>76.25</v>
      </c>
      <c r="F56" s="19">
        <v>32.27</v>
      </c>
      <c r="G56" s="20">
        <v>2461</v>
      </c>
      <c r="H56" s="21">
        <f t="shared" si="5"/>
        <v>29532</v>
      </c>
      <c r="I56" s="26">
        <f t="shared" si="7"/>
        <v>381.25</v>
      </c>
      <c r="J56" s="26">
        <f t="shared" si="6"/>
        <v>381.25</v>
      </c>
      <c r="K56" s="19"/>
      <c r="L56" s="26">
        <f t="shared" si="1"/>
        <v>6447</v>
      </c>
      <c r="M56" s="16" t="s">
        <v>1395</v>
      </c>
    </row>
    <row r="57" ht="24" customHeight="1" spans="1:13">
      <c r="A57" s="16">
        <v>54</v>
      </c>
      <c r="B57" s="17"/>
      <c r="C57" s="17"/>
      <c r="D57" s="18" t="s">
        <v>1453</v>
      </c>
      <c r="E57" s="16">
        <v>114.36</v>
      </c>
      <c r="F57" s="19">
        <v>32.27</v>
      </c>
      <c r="G57" s="20">
        <v>3691</v>
      </c>
      <c r="H57" s="21">
        <f t="shared" si="5"/>
        <v>44292</v>
      </c>
      <c r="I57" s="26">
        <f t="shared" si="7"/>
        <v>571.8</v>
      </c>
      <c r="J57" s="26">
        <f t="shared" si="6"/>
        <v>571.8</v>
      </c>
      <c r="K57" s="19"/>
      <c r="L57" s="26">
        <f t="shared" si="1"/>
        <v>9669.2</v>
      </c>
      <c r="M57" s="16" t="s">
        <v>1408</v>
      </c>
    </row>
    <row r="58" ht="24" customHeight="1" spans="1:13">
      <c r="A58" s="16">
        <v>55</v>
      </c>
      <c r="B58" s="17"/>
      <c r="C58" s="17"/>
      <c r="D58" s="18" t="s">
        <v>1454</v>
      </c>
      <c r="E58" s="16">
        <v>76.25</v>
      </c>
      <c r="F58" s="19">
        <v>32.27</v>
      </c>
      <c r="G58" s="20">
        <v>2461</v>
      </c>
      <c r="H58" s="21">
        <f t="shared" si="5"/>
        <v>29532</v>
      </c>
      <c r="I58" s="26">
        <f t="shared" si="7"/>
        <v>381.25</v>
      </c>
      <c r="J58" s="26">
        <f t="shared" si="6"/>
        <v>381.25</v>
      </c>
      <c r="K58" s="19"/>
      <c r="L58" s="26">
        <f t="shared" si="1"/>
        <v>6447</v>
      </c>
      <c r="M58" s="16" t="s">
        <v>1408</v>
      </c>
    </row>
    <row r="59" ht="24" customHeight="1" spans="1:13">
      <c r="A59" s="16">
        <v>56</v>
      </c>
      <c r="B59" s="17"/>
      <c r="C59" s="22"/>
      <c r="D59" s="18" t="s">
        <v>1455</v>
      </c>
      <c r="E59" s="16">
        <v>30.75</v>
      </c>
      <c r="F59" s="19">
        <v>32.27</v>
      </c>
      <c r="G59" s="20">
        <v>993</v>
      </c>
      <c r="H59" s="21">
        <f t="shared" si="5"/>
        <v>11916</v>
      </c>
      <c r="I59" s="26">
        <f t="shared" si="7"/>
        <v>153.75</v>
      </c>
      <c r="J59" s="26">
        <f t="shared" si="6"/>
        <v>153.75</v>
      </c>
      <c r="K59" s="27"/>
      <c r="L59" s="26">
        <f t="shared" si="1"/>
        <v>2601</v>
      </c>
      <c r="M59" s="16" t="s">
        <v>1408</v>
      </c>
    </row>
    <row r="60" ht="24" customHeight="1" spans="1:13">
      <c r="A60" s="16">
        <v>57</v>
      </c>
      <c r="B60" s="17" t="s">
        <v>127</v>
      </c>
      <c r="C60" s="17">
        <v>18101089813</v>
      </c>
      <c r="D60" s="18" t="s">
        <v>1456</v>
      </c>
      <c r="E60" s="16">
        <v>33.2</v>
      </c>
      <c r="F60" s="19">
        <v>32.27</v>
      </c>
      <c r="G60" s="20">
        <v>1072</v>
      </c>
      <c r="H60" s="21">
        <f t="shared" si="5"/>
        <v>12864</v>
      </c>
      <c r="I60" s="26">
        <f t="shared" si="7"/>
        <v>166</v>
      </c>
      <c r="J60" s="26">
        <f t="shared" si="6"/>
        <v>166</v>
      </c>
      <c r="K60" s="19">
        <v>2400</v>
      </c>
      <c r="L60" s="26">
        <f t="shared" si="1"/>
        <v>2808</v>
      </c>
      <c r="M60" s="16" t="s">
        <v>1395</v>
      </c>
    </row>
    <row r="61" ht="24" customHeight="1" spans="1:13">
      <c r="A61" s="16">
        <v>58</v>
      </c>
      <c r="B61" s="17" t="s">
        <v>128</v>
      </c>
      <c r="C61" s="17">
        <v>13755029085</v>
      </c>
      <c r="D61" s="18" t="s">
        <v>1457</v>
      </c>
      <c r="E61" s="16">
        <v>76.25</v>
      </c>
      <c r="F61" s="19">
        <v>32.27</v>
      </c>
      <c r="G61" s="20">
        <v>2461</v>
      </c>
      <c r="H61" s="21">
        <f t="shared" si="5"/>
        <v>29532</v>
      </c>
      <c r="I61" s="26">
        <f t="shared" si="7"/>
        <v>381.25</v>
      </c>
      <c r="J61" s="26">
        <f t="shared" si="6"/>
        <v>381.25</v>
      </c>
      <c r="K61" s="19">
        <v>6400</v>
      </c>
      <c r="L61" s="26">
        <f t="shared" si="1"/>
        <v>6447</v>
      </c>
      <c r="M61" s="16" t="s">
        <v>1395</v>
      </c>
    </row>
    <row r="62" ht="24" customHeight="1" spans="1:13">
      <c r="A62" s="16">
        <v>59</v>
      </c>
      <c r="B62" s="17" t="s">
        <v>129</v>
      </c>
      <c r="C62" s="17">
        <v>13607317162</v>
      </c>
      <c r="D62" s="18" t="s">
        <v>1458</v>
      </c>
      <c r="E62" s="16">
        <v>38.12</v>
      </c>
      <c r="F62" s="19">
        <v>32.27</v>
      </c>
      <c r="G62" s="20">
        <v>1231</v>
      </c>
      <c r="H62" s="21">
        <f t="shared" si="5"/>
        <v>14772</v>
      </c>
      <c r="I62" s="26">
        <f t="shared" si="7"/>
        <v>190.6</v>
      </c>
      <c r="J62" s="26">
        <f t="shared" si="6"/>
        <v>190.6</v>
      </c>
      <c r="K62" s="19">
        <v>1600</v>
      </c>
      <c r="L62" s="26">
        <f t="shared" si="1"/>
        <v>3224.4</v>
      </c>
      <c r="M62" s="16" t="s">
        <v>1397</v>
      </c>
    </row>
    <row r="63" ht="24" customHeight="1" spans="1:13">
      <c r="A63" s="16">
        <v>60</v>
      </c>
      <c r="B63" s="17"/>
      <c r="C63" s="17"/>
      <c r="D63" s="18" t="s">
        <v>1459</v>
      </c>
      <c r="E63" s="16">
        <v>38.12</v>
      </c>
      <c r="F63" s="19">
        <v>32.27</v>
      </c>
      <c r="G63" s="20">
        <v>1231</v>
      </c>
      <c r="H63" s="21">
        <f t="shared" si="5"/>
        <v>14772</v>
      </c>
      <c r="I63" s="26">
        <f t="shared" si="7"/>
        <v>190.6</v>
      </c>
      <c r="J63" s="26">
        <f t="shared" si="6"/>
        <v>190.6</v>
      </c>
      <c r="K63" s="19"/>
      <c r="L63" s="26">
        <f t="shared" si="1"/>
        <v>3224.4</v>
      </c>
      <c r="M63" s="16" t="s">
        <v>1408</v>
      </c>
    </row>
    <row r="64" ht="24" customHeight="1" spans="1:13">
      <c r="A64" s="16">
        <v>61</v>
      </c>
      <c r="B64" s="17"/>
      <c r="C64" s="17"/>
      <c r="D64" s="18" t="s">
        <v>1460</v>
      </c>
      <c r="E64" s="16">
        <v>30.75</v>
      </c>
      <c r="F64" s="19">
        <v>32.27</v>
      </c>
      <c r="G64" s="20">
        <v>993</v>
      </c>
      <c r="H64" s="21">
        <f t="shared" si="5"/>
        <v>11916</v>
      </c>
      <c r="I64" s="26">
        <f t="shared" si="7"/>
        <v>153.75</v>
      </c>
      <c r="J64" s="26">
        <f t="shared" si="6"/>
        <v>153.75</v>
      </c>
      <c r="K64" s="19"/>
      <c r="L64" s="26">
        <f t="shared" si="1"/>
        <v>2601</v>
      </c>
      <c r="M64" s="16" t="s">
        <v>1408</v>
      </c>
    </row>
    <row r="65" ht="24" customHeight="1" spans="1:13">
      <c r="A65" s="16">
        <v>62</v>
      </c>
      <c r="B65" s="17" t="s">
        <v>1461</v>
      </c>
      <c r="C65" s="17">
        <v>13378919993</v>
      </c>
      <c r="D65" s="18" t="s">
        <v>1462</v>
      </c>
      <c r="E65" s="16">
        <v>30.75</v>
      </c>
      <c r="F65" s="19">
        <v>32.27</v>
      </c>
      <c r="G65" s="20">
        <v>993</v>
      </c>
      <c r="H65" s="21">
        <f t="shared" ref="H65:H108" si="8">G65*12</f>
        <v>11916</v>
      </c>
      <c r="I65" s="26">
        <f t="shared" si="7"/>
        <v>153.75</v>
      </c>
      <c r="J65" s="26">
        <f t="shared" si="6"/>
        <v>153.75</v>
      </c>
      <c r="K65" s="19">
        <v>2800</v>
      </c>
      <c r="L65" s="26">
        <f t="shared" si="1"/>
        <v>2601</v>
      </c>
      <c r="M65" s="16" t="s">
        <v>1395</v>
      </c>
    </row>
    <row r="66" ht="24" customHeight="1" spans="1:13">
      <c r="A66" s="16">
        <v>63</v>
      </c>
      <c r="B66" s="17" t="s">
        <v>1463</v>
      </c>
      <c r="C66" s="17">
        <v>13378919993</v>
      </c>
      <c r="D66" s="18" t="s">
        <v>1464</v>
      </c>
      <c r="E66" s="16">
        <v>228.72</v>
      </c>
      <c r="F66" s="19">
        <v>32.27</v>
      </c>
      <c r="G66" s="20">
        <v>7381</v>
      </c>
      <c r="H66" s="21">
        <f t="shared" si="8"/>
        <v>88572</v>
      </c>
      <c r="I66" s="26">
        <f t="shared" si="7"/>
        <v>1143.6</v>
      </c>
      <c r="J66" s="26">
        <f t="shared" si="6"/>
        <v>1143.6</v>
      </c>
      <c r="K66" s="19">
        <v>4400</v>
      </c>
      <c r="L66" s="26">
        <f t="shared" si="1"/>
        <v>19336.4</v>
      </c>
      <c r="M66" s="16" t="s">
        <v>1395</v>
      </c>
    </row>
    <row r="67" ht="24" customHeight="1" spans="1:13">
      <c r="A67" s="16">
        <v>64</v>
      </c>
      <c r="B67" s="17"/>
      <c r="C67" s="17"/>
      <c r="D67" s="18" t="s">
        <v>1465</v>
      </c>
      <c r="E67" s="16">
        <v>30.75</v>
      </c>
      <c r="F67" s="19">
        <v>32.27</v>
      </c>
      <c r="G67" s="20">
        <v>993</v>
      </c>
      <c r="H67" s="21">
        <f t="shared" si="8"/>
        <v>11916</v>
      </c>
      <c r="I67" s="26">
        <f t="shared" si="7"/>
        <v>153.75</v>
      </c>
      <c r="J67" s="26">
        <f t="shared" si="6"/>
        <v>153.75</v>
      </c>
      <c r="K67" s="19"/>
      <c r="L67" s="26">
        <f t="shared" si="1"/>
        <v>2601</v>
      </c>
      <c r="M67" s="16" t="s">
        <v>1408</v>
      </c>
    </row>
    <row r="68" ht="24" customHeight="1" spans="1:13">
      <c r="A68" s="16">
        <v>65</v>
      </c>
      <c r="B68" s="17" t="s">
        <v>134</v>
      </c>
      <c r="C68" s="17">
        <v>13808416084</v>
      </c>
      <c r="D68" s="18" t="s">
        <v>1466</v>
      </c>
      <c r="E68" s="16">
        <v>117</v>
      </c>
      <c r="F68" s="19">
        <v>32.27</v>
      </c>
      <c r="G68" s="20">
        <v>3776</v>
      </c>
      <c r="H68" s="21">
        <f t="shared" si="8"/>
        <v>45312</v>
      </c>
      <c r="I68" s="26">
        <f t="shared" si="7"/>
        <v>585</v>
      </c>
      <c r="J68" s="26">
        <f t="shared" si="6"/>
        <v>585</v>
      </c>
      <c r="K68" s="19">
        <v>5000</v>
      </c>
      <c r="L68" s="26">
        <f t="shared" ref="L68:L108" si="9">G68*2+I68*2+J68*2</f>
        <v>9892</v>
      </c>
      <c r="M68" s="16" t="s">
        <v>1395</v>
      </c>
    </row>
    <row r="69" ht="24" customHeight="1" spans="1:13">
      <c r="A69" s="16">
        <v>66</v>
      </c>
      <c r="B69" s="17" t="s">
        <v>136</v>
      </c>
      <c r="C69" s="17">
        <v>13808416084</v>
      </c>
      <c r="D69" s="18" t="s">
        <v>1467</v>
      </c>
      <c r="E69" s="16">
        <v>71.32</v>
      </c>
      <c r="F69" s="19">
        <v>32.27</v>
      </c>
      <c r="G69" s="20">
        <v>2302</v>
      </c>
      <c r="H69" s="21">
        <f t="shared" si="8"/>
        <v>27624</v>
      </c>
      <c r="I69" s="26">
        <f t="shared" si="7"/>
        <v>356.6</v>
      </c>
      <c r="J69" s="26">
        <f t="shared" ref="J69:J108" si="10">E69*5</f>
        <v>356.6</v>
      </c>
      <c r="K69" s="19">
        <v>1400</v>
      </c>
      <c r="L69" s="26">
        <f t="shared" si="9"/>
        <v>6030.4</v>
      </c>
      <c r="M69" s="16" t="s">
        <v>1395</v>
      </c>
    </row>
    <row r="70" ht="24" customHeight="1" spans="1:13">
      <c r="A70" s="16">
        <v>67</v>
      </c>
      <c r="B70" s="17" t="s">
        <v>137</v>
      </c>
      <c r="C70" s="17">
        <v>13787250608</v>
      </c>
      <c r="D70" s="18" t="s">
        <v>1468</v>
      </c>
      <c r="E70" s="16">
        <v>38.12</v>
      </c>
      <c r="F70" s="19">
        <v>32.27</v>
      </c>
      <c r="G70" s="20">
        <v>1231</v>
      </c>
      <c r="H70" s="21">
        <f t="shared" si="8"/>
        <v>14772</v>
      </c>
      <c r="I70" s="26">
        <f t="shared" si="7"/>
        <v>190.6</v>
      </c>
      <c r="J70" s="26">
        <f t="shared" si="10"/>
        <v>190.6</v>
      </c>
      <c r="K70" s="19">
        <v>2800</v>
      </c>
      <c r="L70" s="26">
        <f t="shared" si="9"/>
        <v>3224.4</v>
      </c>
      <c r="M70" s="16" t="s">
        <v>1395</v>
      </c>
    </row>
    <row r="71" ht="24" customHeight="1" spans="1:13">
      <c r="A71" s="16">
        <v>68</v>
      </c>
      <c r="B71" s="17" t="s">
        <v>138</v>
      </c>
      <c r="C71" s="17">
        <v>13874901313</v>
      </c>
      <c r="D71" s="18" t="s">
        <v>1469</v>
      </c>
      <c r="E71" s="16">
        <v>76.25</v>
      </c>
      <c r="F71" s="19">
        <v>32.27</v>
      </c>
      <c r="G71" s="20">
        <v>2461</v>
      </c>
      <c r="H71" s="21">
        <f t="shared" si="8"/>
        <v>29532</v>
      </c>
      <c r="I71" s="26">
        <f t="shared" si="7"/>
        <v>381.25</v>
      </c>
      <c r="J71" s="26">
        <f t="shared" si="10"/>
        <v>381.25</v>
      </c>
      <c r="K71" s="19">
        <v>6400</v>
      </c>
      <c r="L71" s="26">
        <f t="shared" si="9"/>
        <v>6447</v>
      </c>
      <c r="M71" s="16" t="s">
        <v>1395</v>
      </c>
    </row>
    <row r="72" ht="24" customHeight="1" spans="1:13">
      <c r="A72" s="16">
        <v>69</v>
      </c>
      <c r="B72" s="17"/>
      <c r="C72" s="17"/>
      <c r="D72" s="18" t="s">
        <v>1470</v>
      </c>
      <c r="E72" s="16">
        <v>122.37</v>
      </c>
      <c r="F72" s="19">
        <v>35.54</v>
      </c>
      <c r="G72" s="20">
        <v>4350</v>
      </c>
      <c r="H72" s="21">
        <f t="shared" si="8"/>
        <v>52200</v>
      </c>
      <c r="I72" s="26">
        <f t="shared" si="7"/>
        <v>611.85</v>
      </c>
      <c r="J72" s="26">
        <f t="shared" si="10"/>
        <v>611.85</v>
      </c>
      <c r="K72" s="19"/>
      <c r="L72" s="26">
        <f t="shared" si="9"/>
        <v>11147.4</v>
      </c>
      <c r="M72" s="16" t="s">
        <v>1408</v>
      </c>
    </row>
    <row r="73" ht="24" customHeight="1" spans="1:13">
      <c r="A73" s="16">
        <v>70</v>
      </c>
      <c r="B73" s="17"/>
      <c r="C73" s="17"/>
      <c r="D73" s="18" t="s">
        <v>1471</v>
      </c>
      <c r="E73" s="16">
        <v>31.17</v>
      </c>
      <c r="F73" s="19">
        <v>35.54</v>
      </c>
      <c r="G73" s="20">
        <v>1108</v>
      </c>
      <c r="H73" s="21">
        <f t="shared" si="8"/>
        <v>13296</v>
      </c>
      <c r="I73" s="26">
        <f t="shared" si="7"/>
        <v>155.85</v>
      </c>
      <c r="J73" s="26">
        <f t="shared" si="10"/>
        <v>155.85</v>
      </c>
      <c r="K73" s="19"/>
      <c r="L73" s="26">
        <f t="shared" si="9"/>
        <v>2839.4</v>
      </c>
      <c r="M73" s="16" t="s">
        <v>1408</v>
      </c>
    </row>
    <row r="74" ht="24" customHeight="1" spans="1:13">
      <c r="A74" s="16">
        <v>71</v>
      </c>
      <c r="B74" s="17"/>
      <c r="C74" s="17"/>
      <c r="D74" s="18" t="s">
        <v>1472</v>
      </c>
      <c r="E74" s="16">
        <v>124.68</v>
      </c>
      <c r="F74" s="19">
        <v>35.54</v>
      </c>
      <c r="G74" s="20">
        <v>4432</v>
      </c>
      <c r="H74" s="21">
        <f t="shared" si="8"/>
        <v>53184</v>
      </c>
      <c r="I74" s="26">
        <f t="shared" si="7"/>
        <v>623.4</v>
      </c>
      <c r="J74" s="26">
        <f t="shared" si="10"/>
        <v>623.4</v>
      </c>
      <c r="K74" s="19"/>
      <c r="L74" s="26">
        <f t="shared" si="9"/>
        <v>11357.6</v>
      </c>
      <c r="M74" s="16" t="s">
        <v>1408</v>
      </c>
    </row>
    <row r="75" ht="24" customHeight="1" spans="1:13">
      <c r="A75" s="16">
        <v>72</v>
      </c>
      <c r="B75" s="17" t="s">
        <v>161</v>
      </c>
      <c r="C75" s="17">
        <v>13574897117</v>
      </c>
      <c r="D75" s="18" t="s">
        <v>1473</v>
      </c>
      <c r="E75" s="16">
        <v>31.17</v>
      </c>
      <c r="F75" s="19">
        <v>35.54</v>
      </c>
      <c r="G75" s="20">
        <v>1108</v>
      </c>
      <c r="H75" s="21">
        <f t="shared" si="8"/>
        <v>13296</v>
      </c>
      <c r="I75" s="26">
        <f t="shared" si="7"/>
        <v>155.85</v>
      </c>
      <c r="J75" s="26">
        <f t="shared" si="10"/>
        <v>155.85</v>
      </c>
      <c r="K75" s="19">
        <v>2400</v>
      </c>
      <c r="L75" s="26">
        <f t="shared" si="9"/>
        <v>2839.4</v>
      </c>
      <c r="M75" s="16" t="s">
        <v>1395</v>
      </c>
    </row>
    <row r="76" ht="24" customHeight="1" spans="1:13">
      <c r="A76" s="16">
        <v>73</v>
      </c>
      <c r="B76" s="17" t="s">
        <v>161</v>
      </c>
      <c r="C76" s="17">
        <v>13574897117</v>
      </c>
      <c r="D76" s="18" t="s">
        <v>1474</v>
      </c>
      <c r="E76" s="16">
        <v>15.95</v>
      </c>
      <c r="F76" s="19">
        <v>35.54</v>
      </c>
      <c r="G76" s="20">
        <v>567</v>
      </c>
      <c r="H76" s="21">
        <f t="shared" si="8"/>
        <v>6804</v>
      </c>
      <c r="I76" s="26">
        <f t="shared" si="7"/>
        <v>79.75</v>
      </c>
      <c r="J76" s="26">
        <f t="shared" si="10"/>
        <v>79.75</v>
      </c>
      <c r="K76" s="19">
        <v>1000</v>
      </c>
      <c r="L76" s="26">
        <f t="shared" si="9"/>
        <v>1453</v>
      </c>
      <c r="M76" s="16" t="s">
        <v>1395</v>
      </c>
    </row>
    <row r="77" ht="24" customHeight="1" spans="1:13">
      <c r="A77" s="16">
        <v>74</v>
      </c>
      <c r="B77" s="17" t="s">
        <v>162</v>
      </c>
      <c r="C77" s="17">
        <v>19198011219</v>
      </c>
      <c r="D77" s="18" t="s">
        <v>1475</v>
      </c>
      <c r="E77" s="16">
        <v>30.4</v>
      </c>
      <c r="F77" s="19">
        <v>35.54</v>
      </c>
      <c r="G77" s="20">
        <v>1081</v>
      </c>
      <c r="H77" s="21">
        <f t="shared" si="8"/>
        <v>12972</v>
      </c>
      <c r="I77" s="26">
        <f t="shared" si="7"/>
        <v>152</v>
      </c>
      <c r="J77" s="26">
        <f t="shared" si="10"/>
        <v>152</v>
      </c>
      <c r="K77" s="19">
        <v>2800</v>
      </c>
      <c r="L77" s="26">
        <f t="shared" si="9"/>
        <v>2770</v>
      </c>
      <c r="M77" s="16" t="s">
        <v>1395</v>
      </c>
    </row>
    <row r="78" ht="24" customHeight="1" spans="1:13">
      <c r="A78" s="16">
        <v>75</v>
      </c>
      <c r="B78" s="17" t="s">
        <v>150</v>
      </c>
      <c r="C78" s="17">
        <v>13677369916</v>
      </c>
      <c r="D78" s="18" t="s">
        <v>1476</v>
      </c>
      <c r="E78" s="16">
        <v>61.57</v>
      </c>
      <c r="F78" s="19">
        <v>35.54</v>
      </c>
      <c r="G78" s="20">
        <v>2189</v>
      </c>
      <c r="H78" s="21">
        <f t="shared" si="8"/>
        <v>26268</v>
      </c>
      <c r="I78" s="26">
        <f t="shared" ref="I78:I108" si="11">E78*5</f>
        <v>307.85</v>
      </c>
      <c r="J78" s="26">
        <f t="shared" si="10"/>
        <v>307.85</v>
      </c>
      <c r="K78" s="19">
        <v>5600</v>
      </c>
      <c r="L78" s="26">
        <f t="shared" si="9"/>
        <v>5609.4</v>
      </c>
      <c r="M78" s="16" t="s">
        <v>1395</v>
      </c>
    </row>
    <row r="79" ht="24" customHeight="1" spans="1:13">
      <c r="A79" s="16">
        <v>76</v>
      </c>
      <c r="B79" s="17" t="s">
        <v>156</v>
      </c>
      <c r="C79" s="17">
        <v>15580889898</v>
      </c>
      <c r="D79" s="18" t="s">
        <v>1477</v>
      </c>
      <c r="E79" s="16">
        <v>31.17</v>
      </c>
      <c r="F79" s="19">
        <v>35.54</v>
      </c>
      <c r="G79" s="20">
        <v>1108</v>
      </c>
      <c r="H79" s="21">
        <f t="shared" si="8"/>
        <v>13296</v>
      </c>
      <c r="I79" s="26">
        <f t="shared" si="11"/>
        <v>155.85</v>
      </c>
      <c r="J79" s="26">
        <f t="shared" si="10"/>
        <v>155.85</v>
      </c>
      <c r="K79" s="19">
        <v>2800</v>
      </c>
      <c r="L79" s="26">
        <f t="shared" si="9"/>
        <v>2839.4</v>
      </c>
      <c r="M79" s="16" t="s">
        <v>1395</v>
      </c>
    </row>
    <row r="80" ht="24" customHeight="1" spans="1:13">
      <c r="A80" s="16">
        <v>77</v>
      </c>
      <c r="B80" s="17"/>
      <c r="C80" s="17"/>
      <c r="D80" s="18" t="s">
        <v>1478</v>
      </c>
      <c r="E80" s="16">
        <v>31.17</v>
      </c>
      <c r="F80" s="19">
        <v>35.54</v>
      </c>
      <c r="G80" s="20">
        <v>1108</v>
      </c>
      <c r="H80" s="21">
        <f t="shared" si="8"/>
        <v>13296</v>
      </c>
      <c r="I80" s="26">
        <f t="shared" si="11"/>
        <v>155.85</v>
      </c>
      <c r="J80" s="26">
        <f t="shared" si="10"/>
        <v>155.85</v>
      </c>
      <c r="K80" s="19"/>
      <c r="L80" s="26">
        <f t="shared" si="9"/>
        <v>2839.4</v>
      </c>
      <c r="M80" s="16" t="s">
        <v>1408</v>
      </c>
    </row>
    <row r="81" ht="24" customHeight="1" spans="1:13">
      <c r="A81" s="16">
        <v>78</v>
      </c>
      <c r="B81" s="17" t="s">
        <v>177</v>
      </c>
      <c r="C81" s="17">
        <v>13607319788</v>
      </c>
      <c r="D81" s="18" t="s">
        <v>1479</v>
      </c>
      <c r="E81" s="16">
        <v>30.4</v>
      </c>
      <c r="F81" s="19">
        <v>35.54</v>
      </c>
      <c r="G81" s="20">
        <v>1081</v>
      </c>
      <c r="H81" s="21">
        <f t="shared" si="8"/>
        <v>12972</v>
      </c>
      <c r="I81" s="26">
        <f t="shared" si="11"/>
        <v>152</v>
      </c>
      <c r="J81" s="26">
        <f t="shared" si="10"/>
        <v>152</v>
      </c>
      <c r="K81" s="19"/>
      <c r="L81" s="26">
        <f t="shared" si="9"/>
        <v>2770</v>
      </c>
      <c r="M81" s="16"/>
    </row>
    <row r="82" ht="24" customHeight="1" spans="1:13">
      <c r="A82" s="16">
        <v>79</v>
      </c>
      <c r="B82" s="17" t="s">
        <v>157</v>
      </c>
      <c r="C82" s="17">
        <v>13548588998</v>
      </c>
      <c r="D82" s="18" t="s">
        <v>1480</v>
      </c>
      <c r="E82" s="16">
        <v>62.34</v>
      </c>
      <c r="F82" s="19">
        <v>35.54</v>
      </c>
      <c r="G82" s="20">
        <v>2216</v>
      </c>
      <c r="H82" s="21">
        <f t="shared" si="8"/>
        <v>26592</v>
      </c>
      <c r="I82" s="26">
        <f t="shared" si="11"/>
        <v>311.7</v>
      </c>
      <c r="J82" s="26">
        <f t="shared" si="10"/>
        <v>311.7</v>
      </c>
      <c r="K82" s="19">
        <v>4800</v>
      </c>
      <c r="L82" s="26">
        <f t="shared" si="9"/>
        <v>5678.8</v>
      </c>
      <c r="M82" s="16" t="s">
        <v>1395</v>
      </c>
    </row>
    <row r="83" ht="24" customHeight="1" spans="1:13">
      <c r="A83" s="16">
        <v>80</v>
      </c>
      <c r="B83" s="17"/>
      <c r="C83" s="17"/>
      <c r="D83" s="18" t="s">
        <v>1481</v>
      </c>
      <c r="E83" s="16">
        <v>30.4</v>
      </c>
      <c r="F83" s="19">
        <v>35.54</v>
      </c>
      <c r="G83" s="20">
        <v>1081</v>
      </c>
      <c r="H83" s="21">
        <f t="shared" si="8"/>
        <v>12972</v>
      </c>
      <c r="I83" s="26">
        <f t="shared" si="11"/>
        <v>152</v>
      </c>
      <c r="J83" s="26">
        <f t="shared" si="10"/>
        <v>152</v>
      </c>
      <c r="K83" s="19"/>
      <c r="L83" s="26">
        <f t="shared" si="9"/>
        <v>2770</v>
      </c>
      <c r="M83" s="16" t="s">
        <v>1408</v>
      </c>
    </row>
    <row r="84" ht="24" customHeight="1" spans="1:13">
      <c r="A84" s="16">
        <v>81</v>
      </c>
      <c r="B84" s="17" t="s">
        <v>153</v>
      </c>
      <c r="C84" s="17">
        <v>13807312100</v>
      </c>
      <c r="D84" s="18" t="s">
        <v>1482</v>
      </c>
      <c r="E84" s="16">
        <v>30.4</v>
      </c>
      <c r="F84" s="19">
        <v>35.54</v>
      </c>
      <c r="G84" s="20">
        <v>1081</v>
      </c>
      <c r="H84" s="21">
        <f t="shared" si="8"/>
        <v>12972</v>
      </c>
      <c r="I84" s="26">
        <f t="shared" si="11"/>
        <v>152</v>
      </c>
      <c r="J84" s="26">
        <f t="shared" si="10"/>
        <v>152</v>
      </c>
      <c r="K84" s="19"/>
      <c r="L84" s="26">
        <f t="shared" si="9"/>
        <v>2770</v>
      </c>
      <c r="M84" s="16"/>
    </row>
    <row r="85" ht="24" customHeight="1" spans="1:13">
      <c r="A85" s="16">
        <v>82</v>
      </c>
      <c r="B85" s="17" t="s">
        <v>160</v>
      </c>
      <c r="C85" s="17">
        <v>13508479939</v>
      </c>
      <c r="D85" s="18" t="s">
        <v>1483</v>
      </c>
      <c r="E85" s="16">
        <v>31.17</v>
      </c>
      <c r="F85" s="19">
        <v>35.54</v>
      </c>
      <c r="G85" s="20">
        <v>1108</v>
      </c>
      <c r="H85" s="21">
        <f t="shared" si="8"/>
        <v>13296</v>
      </c>
      <c r="I85" s="26">
        <f t="shared" si="11"/>
        <v>155.85</v>
      </c>
      <c r="J85" s="26">
        <f t="shared" si="10"/>
        <v>155.85</v>
      </c>
      <c r="K85" s="19">
        <v>2800</v>
      </c>
      <c r="L85" s="26">
        <f t="shared" si="9"/>
        <v>2839.4</v>
      </c>
      <c r="M85" s="16" t="s">
        <v>1395</v>
      </c>
    </row>
    <row r="86" ht="24" customHeight="1" spans="1:13">
      <c r="A86" s="16">
        <v>83</v>
      </c>
      <c r="B86" s="17" t="s">
        <v>163</v>
      </c>
      <c r="C86" s="17">
        <v>13975119555</v>
      </c>
      <c r="D86" s="18" t="s">
        <v>1484</v>
      </c>
      <c r="E86" s="16">
        <v>60.8</v>
      </c>
      <c r="F86" s="19">
        <v>35.54</v>
      </c>
      <c r="G86" s="20">
        <v>2161</v>
      </c>
      <c r="H86" s="21">
        <f t="shared" si="8"/>
        <v>25932</v>
      </c>
      <c r="I86" s="26">
        <f t="shared" si="11"/>
        <v>304</v>
      </c>
      <c r="J86" s="26">
        <f t="shared" si="10"/>
        <v>304</v>
      </c>
      <c r="K86" s="19">
        <v>5600</v>
      </c>
      <c r="L86" s="26">
        <f t="shared" si="9"/>
        <v>5538</v>
      </c>
      <c r="M86" s="16" t="s">
        <v>1395</v>
      </c>
    </row>
    <row r="87" ht="24" customHeight="1" spans="1:13">
      <c r="A87" s="16">
        <v>84</v>
      </c>
      <c r="B87" s="17"/>
      <c r="C87" s="17"/>
      <c r="D87" s="18" t="s">
        <v>1485</v>
      </c>
      <c r="E87" s="16">
        <v>31.17</v>
      </c>
      <c r="F87" s="19">
        <v>35.54</v>
      </c>
      <c r="G87" s="20">
        <v>1108</v>
      </c>
      <c r="H87" s="21">
        <f t="shared" si="8"/>
        <v>13296</v>
      </c>
      <c r="I87" s="26">
        <f t="shared" si="11"/>
        <v>155.85</v>
      </c>
      <c r="J87" s="26">
        <f t="shared" si="10"/>
        <v>155.85</v>
      </c>
      <c r="K87" s="19"/>
      <c r="L87" s="26">
        <f t="shared" si="9"/>
        <v>2839.4</v>
      </c>
      <c r="M87" s="16" t="s">
        <v>1408</v>
      </c>
    </row>
    <row r="88" ht="24" customHeight="1" spans="1:13">
      <c r="A88" s="16">
        <v>85</v>
      </c>
      <c r="B88" s="17" t="s">
        <v>160</v>
      </c>
      <c r="C88" s="17">
        <v>13508479939</v>
      </c>
      <c r="D88" s="18" t="s">
        <v>1486</v>
      </c>
      <c r="E88" s="16">
        <v>44</v>
      </c>
      <c r="F88" s="19">
        <v>35.54</v>
      </c>
      <c r="G88" s="20">
        <v>1564</v>
      </c>
      <c r="H88" s="21">
        <f t="shared" si="8"/>
        <v>18768</v>
      </c>
      <c r="I88" s="26">
        <f t="shared" si="11"/>
        <v>220</v>
      </c>
      <c r="J88" s="26">
        <f t="shared" si="10"/>
        <v>220</v>
      </c>
      <c r="K88" s="19">
        <v>2800</v>
      </c>
      <c r="L88" s="26">
        <f t="shared" si="9"/>
        <v>4008</v>
      </c>
      <c r="M88" s="16" t="s">
        <v>1395</v>
      </c>
    </row>
    <row r="89" ht="24" customHeight="1" spans="1:13">
      <c r="A89" s="16">
        <v>86</v>
      </c>
      <c r="B89" s="17" t="s">
        <v>188</v>
      </c>
      <c r="C89" s="17">
        <v>13707311430</v>
      </c>
      <c r="D89" s="18" t="s">
        <v>1487</v>
      </c>
      <c r="E89" s="16">
        <v>31.17</v>
      </c>
      <c r="F89" s="19">
        <v>35.54</v>
      </c>
      <c r="G89" s="20">
        <v>1108</v>
      </c>
      <c r="H89" s="21">
        <f t="shared" si="8"/>
        <v>13296</v>
      </c>
      <c r="I89" s="26">
        <f t="shared" si="11"/>
        <v>155.85</v>
      </c>
      <c r="J89" s="26">
        <f t="shared" si="10"/>
        <v>155.85</v>
      </c>
      <c r="K89" s="19"/>
      <c r="L89" s="26">
        <f t="shared" si="9"/>
        <v>2839.4</v>
      </c>
      <c r="M89" s="16"/>
    </row>
    <row r="90" ht="24" customHeight="1" spans="1:13">
      <c r="A90" s="16">
        <v>87</v>
      </c>
      <c r="B90" s="17" t="s">
        <v>164</v>
      </c>
      <c r="C90" s="17">
        <v>13707311430</v>
      </c>
      <c r="D90" s="18" t="s">
        <v>1488</v>
      </c>
      <c r="E90" s="16">
        <v>31.17</v>
      </c>
      <c r="F90" s="19">
        <v>35.54</v>
      </c>
      <c r="G90" s="20">
        <v>1108</v>
      </c>
      <c r="H90" s="21">
        <f t="shared" si="8"/>
        <v>13296</v>
      </c>
      <c r="I90" s="26">
        <f t="shared" si="11"/>
        <v>155.85</v>
      </c>
      <c r="J90" s="26">
        <f t="shared" si="10"/>
        <v>155.85</v>
      </c>
      <c r="K90" s="19">
        <v>5600</v>
      </c>
      <c r="L90" s="26">
        <f t="shared" si="9"/>
        <v>2839.4</v>
      </c>
      <c r="M90" s="16" t="s">
        <v>1395</v>
      </c>
    </row>
    <row r="91" ht="24" customHeight="1" spans="1:13">
      <c r="A91" s="16">
        <v>88</v>
      </c>
      <c r="B91" s="17" t="s">
        <v>166</v>
      </c>
      <c r="C91" s="17">
        <v>13707311430</v>
      </c>
      <c r="D91" s="18" t="s">
        <v>1489</v>
      </c>
      <c r="E91" s="16">
        <v>31.17</v>
      </c>
      <c r="F91" s="19">
        <v>35.54</v>
      </c>
      <c r="G91" s="20">
        <v>1108</v>
      </c>
      <c r="H91" s="21">
        <f t="shared" si="8"/>
        <v>13296</v>
      </c>
      <c r="I91" s="26">
        <f t="shared" si="11"/>
        <v>155.85</v>
      </c>
      <c r="J91" s="26">
        <f t="shared" si="10"/>
        <v>155.85</v>
      </c>
      <c r="K91" s="19">
        <v>8000</v>
      </c>
      <c r="L91" s="26">
        <f t="shared" si="9"/>
        <v>2839.4</v>
      </c>
      <c r="M91" s="16" t="s">
        <v>1395</v>
      </c>
    </row>
    <row r="92" ht="24" customHeight="1" spans="1:13">
      <c r="A92" s="16">
        <v>89</v>
      </c>
      <c r="B92" s="17" t="s">
        <v>166</v>
      </c>
      <c r="C92" s="17">
        <v>13707311430</v>
      </c>
      <c r="D92" s="18" t="s">
        <v>1490</v>
      </c>
      <c r="E92" s="16">
        <v>60.8</v>
      </c>
      <c r="F92" s="19">
        <v>35.54</v>
      </c>
      <c r="G92" s="20">
        <v>2161</v>
      </c>
      <c r="H92" s="21">
        <f t="shared" si="8"/>
        <v>25932</v>
      </c>
      <c r="I92" s="26">
        <f t="shared" si="11"/>
        <v>304</v>
      </c>
      <c r="J92" s="26">
        <f t="shared" si="10"/>
        <v>304</v>
      </c>
      <c r="K92" s="19">
        <v>5600</v>
      </c>
      <c r="L92" s="26">
        <f t="shared" si="9"/>
        <v>5538</v>
      </c>
      <c r="M92" s="16" t="s">
        <v>1395</v>
      </c>
    </row>
    <row r="93" ht="24" customHeight="1" spans="1:13">
      <c r="A93" s="16">
        <v>90</v>
      </c>
      <c r="B93" s="17" t="s">
        <v>1491</v>
      </c>
      <c r="C93" s="17">
        <v>13707311430</v>
      </c>
      <c r="D93" s="18" t="s">
        <v>1492</v>
      </c>
      <c r="E93" s="16">
        <v>31.17</v>
      </c>
      <c r="F93" s="19">
        <v>35.54</v>
      </c>
      <c r="G93" s="20">
        <v>1108</v>
      </c>
      <c r="H93" s="21">
        <f t="shared" si="8"/>
        <v>13296</v>
      </c>
      <c r="I93" s="26">
        <f t="shared" si="11"/>
        <v>155.85</v>
      </c>
      <c r="J93" s="26">
        <f t="shared" si="10"/>
        <v>155.85</v>
      </c>
      <c r="K93" s="19"/>
      <c r="L93" s="26">
        <f t="shared" si="9"/>
        <v>2839.4</v>
      </c>
      <c r="M93" s="16"/>
    </row>
    <row r="94" ht="24" customHeight="1" spans="1:13">
      <c r="A94" s="16">
        <v>91</v>
      </c>
      <c r="B94" s="17" t="s">
        <v>168</v>
      </c>
      <c r="C94" s="17">
        <v>15111438831</v>
      </c>
      <c r="D94" s="18" t="s">
        <v>1493</v>
      </c>
      <c r="E94" s="16">
        <v>31.17</v>
      </c>
      <c r="F94" s="19">
        <v>35.54</v>
      </c>
      <c r="G94" s="20">
        <v>1108</v>
      </c>
      <c r="H94" s="21">
        <f t="shared" si="8"/>
        <v>13296</v>
      </c>
      <c r="I94" s="26">
        <f t="shared" si="11"/>
        <v>155.85</v>
      </c>
      <c r="J94" s="26">
        <f t="shared" si="10"/>
        <v>155.85</v>
      </c>
      <c r="K94" s="19">
        <v>2800</v>
      </c>
      <c r="L94" s="26">
        <f t="shared" si="9"/>
        <v>2839.4</v>
      </c>
      <c r="M94" s="16" t="s">
        <v>1395</v>
      </c>
    </row>
    <row r="95" ht="24" customHeight="1" spans="1:13">
      <c r="A95" s="16">
        <v>92</v>
      </c>
      <c r="B95" s="17" t="s">
        <v>169</v>
      </c>
      <c r="C95" s="17">
        <v>18907310510</v>
      </c>
      <c r="D95" s="18" t="s">
        <v>1494</v>
      </c>
      <c r="E95" s="16">
        <v>31.17</v>
      </c>
      <c r="F95" s="19">
        <v>35.54</v>
      </c>
      <c r="G95" s="20">
        <v>1108</v>
      </c>
      <c r="H95" s="21">
        <f t="shared" si="8"/>
        <v>13296</v>
      </c>
      <c r="I95" s="26">
        <f t="shared" si="11"/>
        <v>155.85</v>
      </c>
      <c r="J95" s="26">
        <f t="shared" si="10"/>
        <v>155.85</v>
      </c>
      <c r="K95" s="19">
        <v>5600</v>
      </c>
      <c r="L95" s="26">
        <f t="shared" si="9"/>
        <v>2839.4</v>
      </c>
      <c r="M95" s="16" t="s">
        <v>1395</v>
      </c>
    </row>
    <row r="96" ht="24" customHeight="1" spans="1:13">
      <c r="A96" s="16">
        <v>93</v>
      </c>
      <c r="B96" s="17" t="s">
        <v>640</v>
      </c>
      <c r="C96" s="17">
        <v>13308489986</v>
      </c>
      <c r="D96" s="18" t="s">
        <v>1495</v>
      </c>
      <c r="E96" s="16">
        <v>31.17</v>
      </c>
      <c r="F96" s="19">
        <v>35.54</v>
      </c>
      <c r="G96" s="20">
        <v>1108</v>
      </c>
      <c r="H96" s="21">
        <f t="shared" si="8"/>
        <v>13296</v>
      </c>
      <c r="I96" s="26">
        <f t="shared" si="11"/>
        <v>155.85</v>
      </c>
      <c r="J96" s="26">
        <f t="shared" si="10"/>
        <v>155.85</v>
      </c>
      <c r="K96" s="19">
        <v>2800</v>
      </c>
      <c r="L96" s="26">
        <f t="shared" si="9"/>
        <v>2839.4</v>
      </c>
      <c r="M96" s="16" t="s">
        <v>1395</v>
      </c>
    </row>
    <row r="97" ht="24" customHeight="1" spans="1:13">
      <c r="A97" s="16">
        <v>94</v>
      </c>
      <c r="B97" s="17"/>
      <c r="C97" s="17"/>
      <c r="D97" s="18" t="s">
        <v>1496</v>
      </c>
      <c r="E97" s="16">
        <v>22</v>
      </c>
      <c r="F97" s="19">
        <v>35.54</v>
      </c>
      <c r="G97" s="20">
        <v>782</v>
      </c>
      <c r="H97" s="21">
        <f t="shared" si="8"/>
        <v>9384</v>
      </c>
      <c r="I97" s="26">
        <f t="shared" si="11"/>
        <v>110</v>
      </c>
      <c r="J97" s="26">
        <f t="shared" si="10"/>
        <v>110</v>
      </c>
      <c r="K97" s="19"/>
      <c r="L97" s="26">
        <f t="shared" si="9"/>
        <v>2004</v>
      </c>
      <c r="M97" s="16" t="s">
        <v>1408</v>
      </c>
    </row>
    <row r="98" ht="24" customHeight="1" spans="1:13">
      <c r="A98" s="16">
        <v>95</v>
      </c>
      <c r="B98" s="17" t="s">
        <v>601</v>
      </c>
      <c r="C98" s="17">
        <v>18163770080</v>
      </c>
      <c r="D98" s="18" t="s">
        <v>1497</v>
      </c>
      <c r="E98" s="16">
        <v>31.17</v>
      </c>
      <c r="F98" s="19">
        <v>35.54</v>
      </c>
      <c r="G98" s="20">
        <v>1108</v>
      </c>
      <c r="H98" s="21">
        <f t="shared" si="8"/>
        <v>13296</v>
      </c>
      <c r="I98" s="26">
        <f t="shared" si="11"/>
        <v>155.85</v>
      </c>
      <c r="J98" s="26">
        <f t="shared" si="10"/>
        <v>155.85</v>
      </c>
      <c r="K98" s="19">
        <v>2800</v>
      </c>
      <c r="L98" s="26">
        <f t="shared" si="9"/>
        <v>2839.4</v>
      </c>
      <c r="M98" s="16" t="s">
        <v>1395</v>
      </c>
    </row>
    <row r="99" ht="24" customHeight="1" spans="1:13">
      <c r="A99" s="16">
        <v>96</v>
      </c>
      <c r="B99" s="17" t="s">
        <v>170</v>
      </c>
      <c r="C99" s="17">
        <v>18163770080</v>
      </c>
      <c r="D99" s="18" t="s">
        <v>1498</v>
      </c>
      <c r="E99" s="16">
        <v>31.17</v>
      </c>
      <c r="F99" s="19">
        <v>35.54</v>
      </c>
      <c r="G99" s="20">
        <v>1108</v>
      </c>
      <c r="H99" s="21">
        <f t="shared" si="8"/>
        <v>13296</v>
      </c>
      <c r="I99" s="26">
        <f t="shared" si="11"/>
        <v>155.85</v>
      </c>
      <c r="J99" s="26">
        <f t="shared" si="10"/>
        <v>155.85</v>
      </c>
      <c r="K99" s="19">
        <v>2800</v>
      </c>
      <c r="L99" s="26">
        <f t="shared" si="9"/>
        <v>2839.4</v>
      </c>
      <c r="M99" s="16" t="s">
        <v>1395</v>
      </c>
    </row>
    <row r="100" ht="24" customHeight="1" spans="1:13">
      <c r="A100" s="16">
        <v>97</v>
      </c>
      <c r="B100" s="17" t="s">
        <v>172</v>
      </c>
      <c r="C100" s="17">
        <v>13974831047</v>
      </c>
      <c r="D100" s="18" t="s">
        <v>1499</v>
      </c>
      <c r="E100" s="16">
        <v>148</v>
      </c>
      <c r="F100" s="19">
        <v>35.54</v>
      </c>
      <c r="G100" s="20">
        <v>5260</v>
      </c>
      <c r="H100" s="21">
        <f t="shared" si="8"/>
        <v>63120</v>
      </c>
      <c r="I100" s="26">
        <f t="shared" si="11"/>
        <v>740</v>
      </c>
      <c r="J100" s="26">
        <f t="shared" si="10"/>
        <v>740</v>
      </c>
      <c r="K100" s="19">
        <v>8066</v>
      </c>
      <c r="L100" s="26">
        <f t="shared" si="9"/>
        <v>13480</v>
      </c>
      <c r="M100" s="16" t="s">
        <v>1395</v>
      </c>
    </row>
    <row r="101" ht="24" customHeight="1" spans="1:13">
      <c r="A101" s="16">
        <v>98</v>
      </c>
      <c r="B101" s="17"/>
      <c r="C101" s="17"/>
      <c r="D101" s="18" t="s">
        <v>1500</v>
      </c>
      <c r="E101" s="16">
        <v>31.17</v>
      </c>
      <c r="F101" s="19">
        <v>35.54</v>
      </c>
      <c r="G101" s="20">
        <v>1108</v>
      </c>
      <c r="H101" s="21">
        <f t="shared" si="8"/>
        <v>13296</v>
      </c>
      <c r="I101" s="26">
        <f t="shared" si="11"/>
        <v>155.85</v>
      </c>
      <c r="J101" s="26">
        <f t="shared" si="10"/>
        <v>155.85</v>
      </c>
      <c r="K101" s="19"/>
      <c r="L101" s="26">
        <f t="shared" si="9"/>
        <v>2839.4</v>
      </c>
      <c r="M101" s="16" t="s">
        <v>1408</v>
      </c>
    </row>
    <row r="102" ht="24" customHeight="1" spans="1:13">
      <c r="A102" s="16">
        <v>99</v>
      </c>
      <c r="B102" s="17" t="s">
        <v>647</v>
      </c>
      <c r="C102" s="17">
        <v>13874992000</v>
      </c>
      <c r="D102" s="18" t="s">
        <v>1501</v>
      </c>
      <c r="E102" s="16">
        <v>92.74</v>
      </c>
      <c r="F102" s="19">
        <v>35.54</v>
      </c>
      <c r="G102" s="20">
        <v>3296</v>
      </c>
      <c r="H102" s="21">
        <f t="shared" si="8"/>
        <v>39552</v>
      </c>
      <c r="I102" s="26">
        <f t="shared" si="11"/>
        <v>463.7</v>
      </c>
      <c r="J102" s="26">
        <f t="shared" si="10"/>
        <v>463.7</v>
      </c>
      <c r="K102" s="19">
        <v>8400</v>
      </c>
      <c r="L102" s="26">
        <f t="shared" si="9"/>
        <v>8446.8</v>
      </c>
      <c r="M102" s="16" t="s">
        <v>1395</v>
      </c>
    </row>
    <row r="103" ht="24" customHeight="1" spans="1:13">
      <c r="A103" s="16">
        <v>100</v>
      </c>
      <c r="B103" s="17" t="s">
        <v>181</v>
      </c>
      <c r="C103" s="17">
        <v>13974880540</v>
      </c>
      <c r="D103" s="18" t="s">
        <v>1502</v>
      </c>
      <c r="E103" s="16">
        <v>30.4</v>
      </c>
      <c r="F103" s="19">
        <v>35.54</v>
      </c>
      <c r="G103" s="20">
        <v>1081</v>
      </c>
      <c r="H103" s="21">
        <f t="shared" si="8"/>
        <v>12972</v>
      </c>
      <c r="I103" s="26">
        <f t="shared" si="11"/>
        <v>152</v>
      </c>
      <c r="J103" s="26">
        <f t="shared" si="10"/>
        <v>152</v>
      </c>
      <c r="K103" s="19">
        <v>1666</v>
      </c>
      <c r="L103" s="26">
        <f t="shared" si="9"/>
        <v>2770</v>
      </c>
      <c r="M103" s="16" t="s">
        <v>1395</v>
      </c>
    </row>
    <row r="104" ht="24" customHeight="1" spans="1:13">
      <c r="A104" s="16">
        <v>101</v>
      </c>
      <c r="B104" s="17" t="s">
        <v>180</v>
      </c>
      <c r="C104" s="17">
        <v>82287143</v>
      </c>
      <c r="D104" s="18" t="s">
        <v>1503</v>
      </c>
      <c r="E104" s="16">
        <v>62.34</v>
      </c>
      <c r="F104" s="19">
        <v>35.54</v>
      </c>
      <c r="G104" s="20">
        <v>2216</v>
      </c>
      <c r="H104" s="21">
        <f t="shared" si="8"/>
        <v>26592</v>
      </c>
      <c r="I104" s="26">
        <f t="shared" si="11"/>
        <v>311.7</v>
      </c>
      <c r="J104" s="26">
        <f t="shared" si="10"/>
        <v>311.7</v>
      </c>
      <c r="K104" s="19"/>
      <c r="L104" s="26">
        <f t="shared" si="9"/>
        <v>5678.8</v>
      </c>
      <c r="M104" s="16" t="s">
        <v>1408</v>
      </c>
    </row>
    <row r="105" ht="24" customHeight="1" spans="1:13">
      <c r="A105" s="16">
        <v>102</v>
      </c>
      <c r="B105" s="17" t="s">
        <v>186</v>
      </c>
      <c r="C105" s="17">
        <v>13873141288</v>
      </c>
      <c r="D105" s="18" t="s">
        <v>1504</v>
      </c>
      <c r="E105" s="16">
        <v>22</v>
      </c>
      <c r="F105" s="19">
        <v>35.54</v>
      </c>
      <c r="G105" s="20">
        <v>782</v>
      </c>
      <c r="H105" s="21">
        <f t="shared" si="8"/>
        <v>9384</v>
      </c>
      <c r="I105" s="26">
        <f t="shared" si="11"/>
        <v>110</v>
      </c>
      <c r="J105" s="26">
        <f t="shared" si="10"/>
        <v>110</v>
      </c>
      <c r="K105" s="19">
        <v>1400</v>
      </c>
      <c r="L105" s="26">
        <f t="shared" si="9"/>
        <v>2004</v>
      </c>
      <c r="M105" s="16" t="s">
        <v>1395</v>
      </c>
    </row>
    <row r="106" ht="24" customHeight="1" spans="1:13">
      <c r="A106" s="16">
        <v>103</v>
      </c>
      <c r="B106" s="17" t="s">
        <v>187</v>
      </c>
      <c r="C106" s="17">
        <v>13707311430</v>
      </c>
      <c r="D106" s="18" t="s">
        <v>1505</v>
      </c>
      <c r="E106" s="16">
        <v>62.34</v>
      </c>
      <c r="F106" s="19">
        <v>35.54</v>
      </c>
      <c r="G106" s="20">
        <v>2216</v>
      </c>
      <c r="H106" s="21">
        <f t="shared" si="8"/>
        <v>26592</v>
      </c>
      <c r="I106" s="26">
        <f t="shared" si="11"/>
        <v>311.7</v>
      </c>
      <c r="J106" s="26">
        <f t="shared" si="10"/>
        <v>311.7</v>
      </c>
      <c r="K106" s="19"/>
      <c r="L106" s="26">
        <f t="shared" si="9"/>
        <v>5678.8</v>
      </c>
      <c r="M106" s="16" t="s">
        <v>1395</v>
      </c>
    </row>
    <row r="107" ht="24" customHeight="1" spans="1:13">
      <c r="A107" s="16">
        <v>104</v>
      </c>
      <c r="B107" s="17" t="s">
        <v>166</v>
      </c>
      <c r="C107" s="17">
        <v>13707311430</v>
      </c>
      <c r="D107" s="18" t="s">
        <v>1506</v>
      </c>
      <c r="E107" s="16">
        <v>62.34</v>
      </c>
      <c r="F107" s="19">
        <v>35.54</v>
      </c>
      <c r="G107" s="20">
        <v>2216</v>
      </c>
      <c r="H107" s="21">
        <f t="shared" si="8"/>
        <v>26592</v>
      </c>
      <c r="I107" s="26">
        <f t="shared" si="11"/>
        <v>311.7</v>
      </c>
      <c r="J107" s="26">
        <f t="shared" si="10"/>
        <v>311.7</v>
      </c>
      <c r="K107" s="19">
        <v>8000</v>
      </c>
      <c r="L107" s="26">
        <f t="shared" si="9"/>
        <v>5678.8</v>
      </c>
      <c r="M107" s="16" t="s">
        <v>1395</v>
      </c>
    </row>
    <row r="108" ht="24" customHeight="1" spans="1:13">
      <c r="A108" s="16">
        <v>105</v>
      </c>
      <c r="B108" s="17"/>
      <c r="C108" s="17"/>
      <c r="D108" s="18" t="s">
        <v>1507</v>
      </c>
      <c r="E108" s="16">
        <v>61.57</v>
      </c>
      <c r="F108" s="19">
        <v>35.54</v>
      </c>
      <c r="G108" s="20">
        <v>2189</v>
      </c>
      <c r="H108" s="21">
        <f t="shared" si="8"/>
        <v>26268</v>
      </c>
      <c r="I108" s="26">
        <f t="shared" si="11"/>
        <v>307.85</v>
      </c>
      <c r="J108" s="26">
        <f t="shared" si="10"/>
        <v>307.85</v>
      </c>
      <c r="K108" s="19"/>
      <c r="L108" s="26">
        <f t="shared" si="9"/>
        <v>5609.4</v>
      </c>
      <c r="M108" s="16" t="s">
        <v>1408</v>
      </c>
    </row>
    <row r="109" ht="24" customHeight="1" spans="1:13">
      <c r="A109" s="28" t="s">
        <v>1508</v>
      </c>
      <c r="B109" s="29"/>
      <c r="C109" s="29"/>
      <c r="D109" s="30"/>
      <c r="E109" s="31">
        <f>SUM(E4:E108)</f>
        <v>6517.93</v>
      </c>
      <c r="F109" s="19"/>
      <c r="G109" s="20"/>
      <c r="H109" s="21">
        <f>SUM(H4:H108)</f>
        <v>2592768</v>
      </c>
      <c r="I109" s="26"/>
      <c r="J109" s="26"/>
      <c r="K109" s="19"/>
      <c r="L109" s="21">
        <f>SUM(L4:L108)</f>
        <v>562486.600000001</v>
      </c>
      <c r="M109" s="16"/>
    </row>
    <row r="111" ht="67" customHeight="1" spans="1:13">
      <c r="A111" s="32" t="s">
        <v>1509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6"/>
    </row>
    <row r="113" spans="8:13">
      <c r="H113" s="34" t="s">
        <v>1510</v>
      </c>
      <c r="I113" s="34"/>
      <c r="J113" s="34"/>
      <c r="K113" s="34"/>
      <c r="L113" s="34"/>
      <c r="M113" s="34"/>
    </row>
    <row r="114" ht="21" customHeight="1" spans="8:13">
      <c r="H114" s="35" t="s">
        <v>1511</v>
      </c>
      <c r="I114" s="35"/>
      <c r="J114" s="35"/>
      <c r="K114" s="35"/>
      <c r="L114" s="35"/>
      <c r="M114" s="35"/>
    </row>
    <row r="115" spans="10:10">
      <c r="J115" s="37" t="s">
        <v>1512</v>
      </c>
    </row>
  </sheetData>
  <autoFilter ref="B3:K109"/>
  <mergeCells count="5">
    <mergeCell ref="A1:M1"/>
    <mergeCell ref="A109:D109"/>
    <mergeCell ref="A111:M111"/>
    <mergeCell ref="H113:M113"/>
    <mergeCell ref="H114:M114"/>
  </mergeCells>
  <pageMargins left="0.904166666666667" right="0.118055555555556" top="0.904166666666667" bottom="0.471527777777778" header="0.5" footer="0.330555555555556"/>
  <pageSetup paperSize="9" scale="90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房间清单</vt:lpstr>
      <vt:lpstr>租金余额表</vt:lpstr>
      <vt:lpstr>18-20</vt:lpstr>
      <vt:lpstr>16-17</vt:lpstr>
      <vt:lpstr>账面押金</vt:lpstr>
      <vt:lpstr>免租说明</vt:lpstr>
      <vt:lpstr>其他应付款</vt:lpstr>
      <vt:lpstr>2020年1-7月租金台账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刘晓欣</dc:creator>
  <cp:lastModifiedBy>pcj-dzq</cp:lastModifiedBy>
  <dcterms:created xsi:type="dcterms:W3CDTF">2019-10-11T01:49:00Z</dcterms:created>
  <cp:lastPrinted>2021-07-01T02:36:00Z</cp:lastPrinted>
  <dcterms:modified xsi:type="dcterms:W3CDTF">2021-08-10T05:39:16Z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9BC4ECEC9D15483F9FB1C5C71AE1F504</vt:lpwstr>
  </property>
</Properties>
</file>